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2"/>
  </bookViews>
  <sheets>
    <sheet name="报价须知" sheetId="5" r:id="rId1"/>
    <sheet name="报价函" sheetId="4" r:id="rId2"/>
    <sheet name="工程量报价清单" sheetId="1" r:id="rId3"/>
  </sheets>
  <definedNames>
    <definedName name="_xlnm.Print_Titles" localSheetId="2">工程量报价清单!$1:$4</definedName>
  </definedNames>
  <calcPr calcId="144525"/>
</workbook>
</file>

<file path=xl/sharedStrings.xml><?xml version="1.0" encoding="utf-8"?>
<sst xmlns="http://schemas.openxmlformats.org/spreadsheetml/2006/main" count="198" uniqueCount="175">
  <si>
    <t>报价说明</t>
  </si>
  <si>
    <t>1、报价函、工程量报价清单均已固化；</t>
  </si>
  <si>
    <r>
      <rPr>
        <sz val="11"/>
        <color theme="1"/>
        <rFont val="等线"/>
        <charset val="134"/>
        <scheme val="minor"/>
      </rPr>
      <t>2、报价人填写报价前应详细阅读和了解、熟知询价文件内容、工程量等。鉴于高速公路特殊性，相关设备安装调试后</t>
    </r>
    <r>
      <rPr>
        <sz val="11"/>
        <color rgb="FFFF0000"/>
        <rFont val="等线"/>
        <charset val="134"/>
        <scheme val="minor"/>
      </rPr>
      <t>，应满足高速公路对设备的运维管理要求</t>
    </r>
    <r>
      <rPr>
        <sz val="11"/>
        <color theme="1"/>
        <rFont val="等线"/>
        <charset val="134"/>
        <scheme val="minor"/>
      </rPr>
      <t>。建议报价单位对涉及安装设备位置、状况等自行权衡后再进行报价。</t>
    </r>
  </si>
  <si>
    <r>
      <rPr>
        <sz val="11"/>
        <color theme="1"/>
        <rFont val="等线"/>
        <charset val="134"/>
        <scheme val="minor"/>
      </rPr>
      <t>3、为方便各报价人报价，报价人在报价时只需填写”报价函“中的控制单价下浮数即可</t>
    </r>
    <r>
      <rPr>
        <sz val="11"/>
        <color rgb="FFFF0000"/>
        <rFont val="等线"/>
        <charset val="134"/>
        <scheme val="minor"/>
      </rPr>
      <t>（</t>
    </r>
    <r>
      <rPr>
        <b/>
        <sz val="11"/>
        <color rgb="FFFF0000"/>
        <rFont val="等线"/>
        <charset val="134"/>
        <scheme val="minor"/>
      </rPr>
      <t>标红位置、保留两位小数</t>
    </r>
    <r>
      <rPr>
        <sz val="11"/>
        <color rgb="FFFF0000"/>
        <rFont val="等线"/>
        <charset val="134"/>
        <scheme val="minor"/>
      </rPr>
      <t>）</t>
    </r>
    <r>
      <rPr>
        <sz val="11"/>
        <color theme="1"/>
        <rFont val="等线"/>
        <charset val="134"/>
        <scheme val="minor"/>
      </rPr>
      <t>，“工程量报价清单”内的数额会自动相应改变，提交报价文件时直接打印附上即可</t>
    </r>
    <r>
      <rPr>
        <sz val="11"/>
        <color rgb="FFFF0000"/>
        <rFont val="等线"/>
        <charset val="134"/>
        <scheme val="minor"/>
      </rPr>
      <t>（“报价函”中报价人情况未固化，须按实填写）</t>
    </r>
    <r>
      <rPr>
        <sz val="11"/>
        <color theme="1"/>
        <rFont val="等线"/>
        <charset val="134"/>
        <scheme val="minor"/>
      </rPr>
      <t>。</t>
    </r>
  </si>
  <si>
    <r>
      <rPr>
        <sz val="11"/>
        <color theme="1"/>
        <rFont val="Calibri"/>
        <charset val="134"/>
      </rPr>
      <t>4</t>
    </r>
    <r>
      <rPr>
        <sz val="11"/>
        <color theme="1"/>
        <rFont val="宋体"/>
        <charset val="134"/>
      </rPr>
      <t>、报价人不得对已固化的“报价函”、“工程量报价清单”电子文件中的</t>
    </r>
    <r>
      <rPr>
        <sz val="11"/>
        <color rgb="FFFF0000"/>
        <rFont val="宋体"/>
        <charset val="134"/>
      </rPr>
      <t>数据、格式和运算定义</t>
    </r>
    <r>
      <rPr>
        <sz val="11"/>
        <color theme="1"/>
        <rFont val="宋体"/>
        <charset val="134"/>
      </rPr>
      <t>进行修改，</t>
    </r>
    <r>
      <rPr>
        <b/>
        <sz val="11"/>
        <color theme="1"/>
        <rFont val="宋体"/>
        <charset val="134"/>
      </rPr>
      <t>否则，其报价文件将被否决</t>
    </r>
    <r>
      <rPr>
        <sz val="11"/>
        <color theme="1"/>
        <rFont val="宋体"/>
        <charset val="134"/>
      </rPr>
      <t>。</t>
    </r>
  </si>
  <si>
    <t>一、报价函</t>
  </si>
  <si>
    <r>
      <rPr>
        <b/>
        <u/>
        <sz val="12"/>
        <color theme="1"/>
        <rFont val="等线"/>
        <charset val="134"/>
        <scheme val="minor"/>
      </rPr>
      <t>福建畅祥公路工程有限公司</t>
    </r>
    <r>
      <rPr>
        <u/>
        <sz val="12"/>
        <color theme="1"/>
        <rFont val="等线"/>
        <charset val="134"/>
        <scheme val="minor"/>
      </rPr>
      <t xml:space="preserve"> </t>
    </r>
    <r>
      <rPr>
        <sz val="12"/>
        <color theme="1"/>
        <rFont val="等线"/>
        <charset val="134"/>
        <scheme val="minor"/>
      </rPr>
      <t>（询价人名称）：</t>
    </r>
  </si>
  <si>
    <r>
      <rPr>
        <sz val="12"/>
        <color theme="1"/>
        <rFont val="等线"/>
        <charset val="134"/>
        <scheme val="minor"/>
      </rPr>
      <t>1、我方已仔细研究了</t>
    </r>
    <r>
      <rPr>
        <u/>
        <sz val="12"/>
        <color theme="1"/>
        <rFont val="等线"/>
        <charset val="134"/>
        <scheme val="minor"/>
      </rPr>
      <t xml:space="preserve">                                 莆炎高速收费站营区视频安防提升            </t>
    </r>
  </si>
  <si>
    <r>
      <rPr>
        <u/>
        <sz val="12"/>
        <color theme="1"/>
        <rFont val="等线"/>
        <charset val="134"/>
        <scheme val="minor"/>
      </rPr>
      <t xml:space="preserve">  项目施工协作                                             </t>
    </r>
    <r>
      <rPr>
        <sz val="12"/>
        <color theme="1"/>
        <rFont val="等线"/>
        <charset val="134"/>
        <scheme val="minor"/>
      </rPr>
      <t xml:space="preserve">  采购文件的全部内容（包括询价文件、工</t>
    </r>
  </si>
  <si>
    <t>程量清单、答疑纪要及补充通知等 ），我方经研究后愿意在本项目询价文件“工程</t>
  </si>
  <si>
    <t xml:space="preserve">量报价清单”的控制综合单价基础上下浮   </t>
  </si>
  <si>
    <t>即愿意以</t>
  </si>
  <si>
    <t>人民币（大写）：</t>
  </si>
  <si>
    <t>的总报价（所</t>
  </si>
  <si>
    <t>报总价均为含税报价，依据实际完成并经双方验收确认后的工程数量进行结算）按</t>
  </si>
  <si>
    <r>
      <rPr>
        <sz val="12"/>
        <color theme="1"/>
        <rFont val="等线"/>
        <charset val="134"/>
        <scheme val="minor"/>
      </rPr>
      <t>合同约定实施和完成该项目的全部内容，工程质量达到：</t>
    </r>
    <r>
      <rPr>
        <u/>
        <sz val="12"/>
        <color theme="1"/>
        <rFont val="等线"/>
        <charset val="134"/>
        <scheme val="minor"/>
      </rPr>
      <t xml:space="preserve">      合格      </t>
    </r>
    <r>
      <rPr>
        <sz val="12"/>
        <color theme="1"/>
        <rFont val="等线"/>
        <charset val="134"/>
        <scheme val="minor"/>
      </rPr>
      <t xml:space="preserve"> 。</t>
    </r>
  </si>
  <si>
    <t>2、在合同协议书正式签署生效之前，本投标函连同你方的中标通知书将构</t>
  </si>
  <si>
    <t>成我们双方之间共同遵守的文件，对双方具有约束力。</t>
  </si>
  <si>
    <t>3、</t>
  </si>
  <si>
    <t xml:space="preserve">                      无                                                       </t>
  </si>
  <si>
    <t>（其他补充说明）。</t>
  </si>
  <si>
    <r>
      <rPr>
        <sz val="12"/>
        <color theme="1"/>
        <rFont val="等线"/>
        <charset val="134"/>
        <scheme val="minor"/>
      </rPr>
      <t>报 价 人：</t>
    </r>
    <r>
      <rPr>
        <u/>
        <sz val="12"/>
        <color theme="1"/>
        <rFont val="等线"/>
        <charset val="134"/>
        <scheme val="minor"/>
      </rPr>
      <t xml:space="preserve">                                </t>
    </r>
    <r>
      <rPr>
        <sz val="12"/>
        <color theme="1"/>
        <rFont val="等线"/>
        <charset val="134"/>
        <scheme val="minor"/>
      </rPr>
      <t xml:space="preserve">（盖单位章）   </t>
    </r>
  </si>
  <si>
    <r>
      <rPr>
        <sz val="12"/>
        <color theme="1"/>
        <rFont val="等线"/>
        <charset val="134"/>
        <scheme val="minor"/>
      </rPr>
      <t>法定代表人或其委托代理人：</t>
    </r>
    <r>
      <rPr>
        <u/>
        <sz val="12"/>
        <color theme="1"/>
        <rFont val="等线"/>
        <charset val="134"/>
        <scheme val="minor"/>
      </rPr>
      <t xml:space="preserve">                       </t>
    </r>
    <r>
      <rPr>
        <sz val="12"/>
        <color theme="1"/>
        <rFont val="等线"/>
        <charset val="134"/>
        <scheme val="minor"/>
      </rPr>
      <t>（签字）</t>
    </r>
  </si>
  <si>
    <r>
      <rPr>
        <sz val="12"/>
        <color theme="1"/>
        <rFont val="等线"/>
        <charset val="134"/>
        <scheme val="minor"/>
      </rPr>
      <t>地址：</t>
    </r>
    <r>
      <rPr>
        <u/>
        <sz val="12"/>
        <color theme="1"/>
        <rFont val="等线"/>
        <charset val="134"/>
        <scheme val="minor"/>
      </rPr>
      <t xml:space="preserve">                                                          </t>
    </r>
    <r>
      <rPr>
        <sz val="12"/>
        <color theme="1"/>
        <rFont val="等线"/>
        <charset val="134"/>
        <scheme val="minor"/>
      </rPr>
      <t>，</t>
    </r>
  </si>
  <si>
    <r>
      <rPr>
        <sz val="12"/>
        <color theme="1"/>
        <rFont val="等线"/>
        <charset val="134"/>
        <scheme val="minor"/>
      </rPr>
      <t>网	址：</t>
    </r>
    <r>
      <rPr>
        <u/>
        <sz val="12"/>
        <color theme="1"/>
        <rFont val="等线"/>
        <charset val="134"/>
        <scheme val="minor"/>
      </rPr>
      <t xml:space="preserve">                                                  </t>
    </r>
    <r>
      <rPr>
        <sz val="12"/>
        <color theme="1"/>
        <rFont val="等线"/>
        <charset val="134"/>
        <scheme val="minor"/>
      </rPr>
      <t xml:space="preserve"> ，</t>
    </r>
  </si>
  <si>
    <r>
      <rPr>
        <sz val="12"/>
        <color theme="1"/>
        <rFont val="等线"/>
        <charset val="134"/>
        <scheme val="minor"/>
      </rPr>
      <t>电	话：</t>
    </r>
    <r>
      <rPr>
        <u/>
        <sz val="12"/>
        <color theme="1"/>
        <rFont val="等线"/>
        <charset val="134"/>
        <scheme val="minor"/>
      </rPr>
      <t xml:space="preserve">                                             </t>
    </r>
    <r>
      <rPr>
        <sz val="12"/>
        <color theme="1"/>
        <rFont val="等线"/>
        <charset val="134"/>
        <scheme val="minor"/>
      </rPr>
      <t>，</t>
    </r>
  </si>
  <si>
    <r>
      <rPr>
        <sz val="12"/>
        <color theme="1"/>
        <rFont val="等线"/>
        <charset val="134"/>
        <scheme val="minor"/>
      </rPr>
      <t>传	真：</t>
    </r>
    <r>
      <rPr>
        <u/>
        <sz val="12"/>
        <color theme="1"/>
        <rFont val="等线"/>
        <charset val="134"/>
        <scheme val="minor"/>
      </rPr>
      <t xml:space="preserve">                                      </t>
    </r>
    <r>
      <rPr>
        <sz val="12"/>
        <color theme="1"/>
        <rFont val="等线"/>
        <charset val="134"/>
        <scheme val="minor"/>
      </rPr>
      <t>，</t>
    </r>
  </si>
  <si>
    <r>
      <rPr>
        <sz val="12"/>
        <color theme="1"/>
        <rFont val="宋体"/>
        <charset val="134"/>
      </rPr>
      <t xml:space="preserve"> 邮政编码：</t>
    </r>
    <r>
      <rPr>
        <u/>
        <sz val="12"/>
        <color theme="1"/>
        <rFont val="宋体"/>
        <charset val="134"/>
      </rPr>
      <t xml:space="preserve">                    </t>
    </r>
    <r>
      <rPr>
        <sz val="12"/>
        <color theme="1"/>
        <rFont val="宋体"/>
        <charset val="134"/>
      </rPr>
      <t>，</t>
    </r>
  </si>
  <si>
    <r>
      <rPr>
        <sz val="12"/>
        <color theme="1"/>
        <rFont val="Calibri"/>
        <charset val="134"/>
      </rPr>
      <t xml:space="preserve">  </t>
    </r>
    <r>
      <rPr>
        <sz val="12"/>
        <color theme="1"/>
        <rFont val="宋体"/>
        <charset val="134"/>
      </rPr>
      <t>日期：</t>
    </r>
    <r>
      <rPr>
        <u/>
        <sz val="12"/>
        <color theme="1"/>
        <rFont val="Calibri"/>
        <charset val="134"/>
      </rPr>
      <t xml:space="preserve">                  </t>
    </r>
    <r>
      <rPr>
        <sz val="12"/>
        <color theme="1"/>
        <rFont val="宋体"/>
        <charset val="134"/>
      </rPr>
      <t>年</t>
    </r>
    <r>
      <rPr>
        <u/>
        <sz val="12"/>
        <color theme="1"/>
        <rFont val="Calibri"/>
        <charset val="134"/>
      </rPr>
      <t xml:space="preserve">             </t>
    </r>
    <r>
      <rPr>
        <sz val="12"/>
        <color theme="1"/>
        <rFont val="宋体"/>
        <charset val="134"/>
      </rPr>
      <t>月</t>
    </r>
    <r>
      <rPr>
        <u/>
        <sz val="12"/>
        <color theme="1"/>
        <rFont val="Calibri"/>
        <charset val="134"/>
      </rPr>
      <t xml:space="preserve">              </t>
    </r>
    <r>
      <rPr>
        <sz val="12"/>
        <color theme="1"/>
        <rFont val="宋体"/>
        <charset val="134"/>
      </rPr>
      <t>日</t>
    </r>
  </si>
  <si>
    <t>二、工程量报价清单</t>
  </si>
  <si>
    <t>工程名称：莆炎高速收费站营区视频安防提升项目施工协作</t>
  </si>
  <si>
    <t>序号</t>
  </si>
  <si>
    <t>项目编码</t>
  </si>
  <si>
    <t>项目名称</t>
  </si>
  <si>
    <t>计量单位</t>
  </si>
  <si>
    <t>工程量</t>
  </si>
  <si>
    <t>控制价</t>
  </si>
  <si>
    <t>投标价</t>
  </si>
  <si>
    <t>备注</t>
  </si>
  <si>
    <t>综合单价</t>
  </si>
  <si>
    <t>合价</t>
  </si>
  <si>
    <t>1</t>
  </si>
  <si>
    <t>030411002001</t>
  </si>
  <si>
    <t>线槽</t>
  </si>
  <si>
    <t>1.1</t>
  </si>
  <si>
    <t>40904036</t>
  </si>
  <si>
    <t>硬塑料管埋地敷设(公称直径32mm以内)</t>
  </si>
  <si>
    <t>m</t>
  </si>
  <si>
    <t>含主、辅材（φ25,PVC等）</t>
  </si>
  <si>
    <t>2</t>
  </si>
  <si>
    <t>030408002001</t>
  </si>
  <si>
    <t>控制电缆</t>
  </si>
  <si>
    <t>2.1</t>
  </si>
  <si>
    <t>30409287T</t>
  </si>
  <si>
    <t>室内铜芯控制电缆敷设</t>
  </si>
  <si>
    <t>含主、辅材（护套线ZCBVVB3*1.5等）</t>
  </si>
  <si>
    <t>3</t>
  </si>
  <si>
    <t>030502005001</t>
  </si>
  <si>
    <t>双绞线缆</t>
  </si>
  <si>
    <t>3.1</t>
  </si>
  <si>
    <t>30502021</t>
  </si>
  <si>
    <t>双绞线缆(管内穿放 ≤4对)</t>
  </si>
  <si>
    <t>含主、辅材（超五类网线等）</t>
  </si>
  <si>
    <t>3.2</t>
  </si>
  <si>
    <t>30502040</t>
  </si>
  <si>
    <t>跳线(RJ45/RJ11接头)</t>
  </si>
  <si>
    <t>个</t>
  </si>
  <si>
    <t>含主、辅材（水晶头等）</t>
  </si>
  <si>
    <t>3.3</t>
  </si>
  <si>
    <t>30502037</t>
  </si>
  <si>
    <t>安装双绞线跳线</t>
  </si>
  <si>
    <t>条</t>
  </si>
  <si>
    <t>含主、辅材（千兆，支持100米延长，金属屏蔽层  加厚PCB板等）</t>
  </si>
  <si>
    <t>4</t>
  </si>
  <si>
    <t>030502007001</t>
  </si>
  <si>
    <t>光缆</t>
  </si>
  <si>
    <t>4.1</t>
  </si>
  <si>
    <t>30502024</t>
  </si>
  <si>
    <t>光缆(管内穿放 ≤12芯)</t>
  </si>
  <si>
    <t>含主、辅材（单模 8芯光缆等）</t>
  </si>
  <si>
    <t>5</t>
  </si>
  <si>
    <t>080601021001</t>
  </si>
  <si>
    <t>光缆成端、接续</t>
  </si>
  <si>
    <t>5.1</t>
  </si>
  <si>
    <t>30502068</t>
  </si>
  <si>
    <t>安装光缆终端盒(≤12芯)</t>
  </si>
  <si>
    <t>含主、辅材（光缆终端盒等）</t>
  </si>
  <si>
    <t>5.2</t>
  </si>
  <si>
    <t>30502038</t>
  </si>
  <si>
    <t>安装光纤跳线</t>
  </si>
  <si>
    <t>含主、辅材（3米尾纤等）</t>
  </si>
  <si>
    <t>5.3</t>
  </si>
  <si>
    <t>30501073T</t>
  </si>
  <si>
    <t>光纤收发器（10KM 单模单纤 百兆网口）</t>
  </si>
  <si>
    <t>对</t>
  </si>
  <si>
    <t>含主、辅材，不含光纤收发器</t>
  </si>
  <si>
    <t>5.4</t>
  </si>
  <si>
    <t>30502001T</t>
  </si>
  <si>
    <t>安装机柜、机架(落地式)</t>
  </si>
  <si>
    <t>台</t>
  </si>
  <si>
    <t>含主、辅材，不含12U机柜</t>
  </si>
  <si>
    <t>5.5</t>
  </si>
  <si>
    <t>30414320</t>
  </si>
  <si>
    <t>多联组合开关插座安装(明装)</t>
  </si>
  <si>
    <t>套</t>
  </si>
  <si>
    <t>含主、辅材（5位以上多功能排插、延长线≥5米</t>
  </si>
  <si>
    <t>5.6</t>
  </si>
  <si>
    <t>30502064T</t>
  </si>
  <si>
    <t>光纤连接(熔接法 单模)</t>
  </si>
  <si>
    <t>芯</t>
  </si>
  <si>
    <t>含主、辅材</t>
  </si>
  <si>
    <t>6</t>
  </si>
  <si>
    <t>030404017001</t>
  </si>
  <si>
    <t>配电箱</t>
  </si>
  <si>
    <t>6.1</t>
  </si>
  <si>
    <t>30402076T</t>
  </si>
  <si>
    <t>成套配电箱安装(悬挂嵌入式1.0m半周长) 户外</t>
  </si>
  <si>
    <t>含主、辅材，不含设备配电箱</t>
  </si>
  <si>
    <t>6.2</t>
  </si>
  <si>
    <t>成套配电箱安装(悬挂嵌入式1.0m半周长) 室内</t>
  </si>
  <si>
    <t>7</t>
  </si>
  <si>
    <t>030507013001</t>
  </si>
  <si>
    <t>录像设备</t>
  </si>
  <si>
    <t>7.1</t>
  </si>
  <si>
    <t>30506216T</t>
  </si>
  <si>
    <t>录编播设备(硬盘放像机)  NVR  24T</t>
  </si>
  <si>
    <t>含主、辅材，不含设备数字硬盘录像机及硬盘</t>
  </si>
  <si>
    <t>7.2</t>
  </si>
  <si>
    <t>30506177T</t>
  </si>
  <si>
    <t>显示器、监视器设备(显示器、监视器 摆放式 ≤50")</t>
  </si>
  <si>
    <t>含主、辅材，不含设备显示器</t>
  </si>
  <si>
    <t>7.3</t>
  </si>
  <si>
    <t>30506173</t>
  </si>
  <si>
    <t>视频专用线(DVI/HDMI信号成品专用线 每根≤10m)</t>
  </si>
  <si>
    <t>根</t>
  </si>
  <si>
    <t>含主、辅材（HDMI高清线 分辨率：4K/30HZ；带宽：10.2Gpbs；版本：1.4；长度：≥5米</t>
  </si>
  <si>
    <t>8</t>
  </si>
  <si>
    <t>030507008001</t>
  </si>
  <si>
    <t>监控摄像设备</t>
  </si>
  <si>
    <t>8.1</t>
  </si>
  <si>
    <t>30507091T</t>
  </si>
  <si>
    <t>监控摄像设备(全景摄像机)</t>
  </si>
  <si>
    <t>含主、辅材，不含摄像机</t>
  </si>
  <si>
    <t>8.2</t>
  </si>
  <si>
    <t>30507103T</t>
  </si>
  <si>
    <t>监控摄像设备(摄像机支架 壁式)</t>
  </si>
  <si>
    <t>含主、辅材（摄像机支架、抱箍等）</t>
  </si>
  <si>
    <t>9</t>
  </si>
  <si>
    <t>080609001001</t>
  </si>
  <si>
    <t>以太网交换机</t>
  </si>
  <si>
    <t>9.1</t>
  </si>
  <si>
    <t>30501085T</t>
  </si>
  <si>
    <t>交换机设备安装、调试(2光8电，含1对10km光模块)</t>
  </si>
  <si>
    <t>含主、辅材，不含设备交换机</t>
  </si>
  <si>
    <t>9.2</t>
  </si>
  <si>
    <t>交换机设备安装、调试(2光 16电口千兆)</t>
  </si>
  <si>
    <t>9.3</t>
  </si>
  <si>
    <t>交换机设备安装、调试(8电口百兆)</t>
  </si>
  <si>
    <t>10</t>
  </si>
  <si>
    <t>030506008001</t>
  </si>
  <si>
    <t>视频系统调试</t>
  </si>
  <si>
    <t>10.1</t>
  </si>
  <si>
    <t>30605051</t>
  </si>
  <si>
    <t>视频监控系统调试(9路)</t>
  </si>
  <si>
    <t>11</t>
  </si>
  <si>
    <t>040807002001</t>
  </si>
  <si>
    <t>供电系统调试</t>
  </si>
  <si>
    <t>11.1</t>
  </si>
  <si>
    <t>30417028</t>
  </si>
  <si>
    <t>输配电装置系统调试(≤1kV交流供电)</t>
  </si>
  <si>
    <t>系统</t>
  </si>
  <si>
    <t>小       计</t>
  </si>
  <si>
    <t>合        计（含税）</t>
  </si>
  <si>
    <t xml:space="preserve">注：
   1、报价清单已含主（辅）材费、运输费、装卸费、保险费、验收费、税金等一切相关税费，最终结算按现场实际完成的工程量结合上述综合单价报价进行结算；
   2、工程质量：质量应达到《公路工程质量检验评定标准 第二册 机电工程》（JTG F80/2）等相关工程质量要求、相关工程质量要求应满足高速公路对设备的运维管理要求 ； 
   3、安全目标： 不发生安全生产责任事故；
</t>
  </si>
  <si>
    <r>
      <rPr>
        <sz val="9"/>
        <color theme="1"/>
        <rFont val="宋体"/>
        <charset val="134"/>
      </rPr>
      <t>报    价    人：</t>
    </r>
    <r>
      <rPr>
        <u/>
        <sz val="9"/>
        <color theme="1"/>
        <rFont val="宋体"/>
        <charset val="134"/>
      </rPr>
      <t xml:space="preserve">                               </t>
    </r>
    <r>
      <rPr>
        <sz val="9"/>
        <color theme="1"/>
        <rFont val="宋体"/>
        <charset val="134"/>
      </rPr>
      <t>（盖单位章）             
法定代表人或其委托代理人：</t>
    </r>
    <r>
      <rPr>
        <u/>
        <sz val="9"/>
        <color theme="1"/>
        <rFont val="宋体"/>
        <charset val="134"/>
      </rPr>
      <t xml:space="preserve">                         </t>
    </r>
    <r>
      <rPr>
        <sz val="9"/>
        <color theme="1"/>
        <rFont val="宋体"/>
        <charset val="134"/>
      </rPr>
      <t>（签字）                      
日期：</t>
    </r>
    <r>
      <rPr>
        <u/>
        <sz val="9"/>
        <color theme="1"/>
        <rFont val="宋体"/>
        <charset val="134"/>
      </rPr>
      <t xml:space="preserve"> 2023  </t>
    </r>
    <r>
      <rPr>
        <sz val="9"/>
        <color theme="1"/>
        <rFont val="宋体"/>
        <charset val="134"/>
      </rPr>
      <t>年</t>
    </r>
    <r>
      <rPr>
        <u/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>月</t>
    </r>
    <r>
      <rPr>
        <u/>
        <sz val="9"/>
        <color theme="1"/>
        <rFont val="宋体"/>
        <charset val="134"/>
      </rPr>
      <t xml:space="preserve">    </t>
    </r>
    <r>
      <rPr>
        <sz val="9"/>
        <color theme="1"/>
        <rFont val="宋体"/>
        <charset val="134"/>
      </rPr>
      <t xml:space="preserve"> 日                                       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</si>
</sst>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);[Red]\(0\)"/>
    <numFmt numFmtId="178" formatCode="0.00_);[Red]\(0.00\)"/>
  </numFmts>
  <fonts count="41">
    <font>
      <sz val="11"/>
      <color theme="1"/>
      <name val="Calibri"/>
      <charset val="134"/>
    </font>
    <font>
      <sz val="9"/>
      <color theme="1"/>
      <name val="宋体"/>
      <charset val="134"/>
    </font>
    <font>
      <b/>
      <sz val="16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Calibri"/>
      <charset val="134"/>
    </font>
    <font>
      <sz val="1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u/>
      <sz val="12"/>
      <color theme="1"/>
      <name val="等线"/>
      <charset val="134"/>
      <scheme val="minor"/>
    </font>
    <font>
      <b/>
      <u/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u/>
      <sz val="12"/>
      <color rgb="FFFF0000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9"/>
      <color theme="1"/>
      <name val="宋体"/>
      <charset val="134"/>
    </font>
    <font>
      <u/>
      <sz val="12"/>
      <color theme="1"/>
      <name val="宋体"/>
      <charset val="134"/>
    </font>
    <font>
      <u/>
      <sz val="12"/>
      <color theme="1"/>
      <name val="Calibri"/>
      <charset val="134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10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1" fillId="0" borderId="1" xfId="49" applyFont="1" applyBorder="1" applyAlignment="1">
      <alignment horizontal="left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6" xfId="49" applyFont="1" applyBorder="1" applyAlignment="1">
      <alignment horizontal="center" vertical="center" wrapText="1"/>
    </xf>
    <xf numFmtId="176" fontId="1" fillId="0" borderId="3" xfId="49" applyNumberFormat="1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left" vertical="center" wrapText="1"/>
    </xf>
    <xf numFmtId="0" fontId="1" fillId="0" borderId="3" xfId="49" applyFont="1" applyBorder="1" applyAlignment="1">
      <alignment horizontal="left" vertical="center" wrapText="1"/>
    </xf>
    <xf numFmtId="0" fontId="1" fillId="0" borderId="7" xfId="49" applyFont="1" applyBorder="1" applyAlignment="1">
      <alignment horizontal="center" vertical="center" wrapText="1"/>
    </xf>
    <xf numFmtId="177" fontId="1" fillId="0" borderId="7" xfId="49" applyNumberFormat="1" applyFont="1" applyBorder="1" applyAlignment="1">
      <alignment horizontal="center" vertical="center" wrapText="1" shrinkToFit="1"/>
    </xf>
    <xf numFmtId="176" fontId="1" fillId="0" borderId="7" xfId="49" applyNumberFormat="1" applyFont="1" applyBorder="1" applyAlignment="1">
      <alignment horizontal="center" vertical="center" wrapText="1" shrinkToFit="1"/>
    </xf>
    <xf numFmtId="177" fontId="1" fillId="0" borderId="7" xfId="0" applyNumberFormat="1" applyFont="1" applyBorder="1" applyAlignment="1">
      <alignment horizontal="center" vertical="center"/>
    </xf>
    <xf numFmtId="177" fontId="1" fillId="0" borderId="5" xfId="49" applyNumberFormat="1" applyFont="1" applyBorder="1" applyAlignment="1">
      <alignment horizontal="center" vertical="center" wrapText="1" shrinkToFit="1"/>
    </xf>
    <xf numFmtId="176" fontId="1" fillId="0" borderId="3" xfId="49" applyNumberFormat="1" applyFont="1" applyBorder="1" applyAlignment="1">
      <alignment horizontal="center" vertical="center" wrapText="1" shrinkToFit="1"/>
    </xf>
    <xf numFmtId="176" fontId="1" fillId="0" borderId="5" xfId="49" applyNumberFormat="1" applyFont="1" applyBorder="1" applyAlignment="1">
      <alignment horizontal="center" vertical="center" wrapText="1" shrinkToFit="1"/>
    </xf>
    <xf numFmtId="178" fontId="1" fillId="0" borderId="5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2" fontId="1" fillId="0" borderId="5" xfId="49" applyNumberFormat="1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center" vertical="center"/>
    </xf>
    <xf numFmtId="178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10" fontId="11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2:K7"/>
  <sheetViews>
    <sheetView zoomScale="106" zoomScaleNormal="106" workbookViewId="0">
      <selection activeCell="Q6" sqref="Q6"/>
    </sheetView>
  </sheetViews>
  <sheetFormatPr defaultColWidth="9" defaultRowHeight="15" outlineLevelRow="6"/>
  <cols>
    <col min="2" max="2" width="11.8571428571429" customWidth="1"/>
    <col min="9" max="9" width="7.14285714285714" customWidth="1"/>
    <col min="10" max="10" width="9.14285714285714" hidden="1" customWidth="1"/>
  </cols>
  <sheetData>
    <row r="2" ht="24" customHeight="1" spans="2:2">
      <c r="B2" s="55" t="s">
        <v>0</v>
      </c>
    </row>
    <row r="4" ht="18" customHeight="1" spans="2:10">
      <c r="B4" s="56" t="s">
        <v>1</v>
      </c>
      <c r="C4" s="56"/>
      <c r="D4" s="56"/>
      <c r="E4" s="56"/>
      <c r="F4" s="56"/>
      <c r="G4" s="56"/>
      <c r="H4" s="56"/>
      <c r="I4" s="56"/>
      <c r="J4" s="56"/>
    </row>
    <row r="5" ht="65.25" customHeight="1" spans="2:10">
      <c r="B5" s="57" t="s">
        <v>2</v>
      </c>
      <c r="C5" s="57"/>
      <c r="D5" s="57"/>
      <c r="E5" s="57"/>
      <c r="F5" s="57"/>
      <c r="G5" s="57"/>
      <c r="H5" s="57"/>
      <c r="I5" s="57"/>
      <c r="J5" s="57"/>
    </row>
    <row r="6" ht="99" customHeight="1" spans="2:11">
      <c r="B6" s="58" t="s">
        <v>3</v>
      </c>
      <c r="C6" s="58"/>
      <c r="D6" s="58"/>
      <c r="E6" s="58"/>
      <c r="F6" s="58"/>
      <c r="G6" s="58"/>
      <c r="H6" s="58"/>
      <c r="I6" s="58"/>
      <c r="J6" s="58"/>
      <c r="K6" s="3"/>
    </row>
    <row r="7" ht="54.75" customHeight="1" spans="2:9">
      <c r="B7" s="59" t="s">
        <v>4</v>
      </c>
      <c r="C7" s="59"/>
      <c r="D7" s="59"/>
      <c r="E7" s="59"/>
      <c r="F7" s="59"/>
      <c r="G7" s="59"/>
      <c r="H7" s="59"/>
      <c r="I7" s="59"/>
    </row>
  </sheetData>
  <sheetProtection algorithmName="SHA-512" hashValue="nlA+Up9jcH2fpQb5OOSdtbzlbP68QoGfwjxHn/QOdx+axNqxedTijUqoe0pWvW3HXT2Xj1vqwJf/pjmId9pezw==" saltValue="OCfYcaF0tnJWDv2XGiioeA==" spinCount="100000" sheet="1" selectLockedCells="1"/>
  <mergeCells count="3">
    <mergeCell ref="B5:J5"/>
    <mergeCell ref="B6:J6"/>
    <mergeCell ref="B7:I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"/>
  <sheetViews>
    <sheetView topLeftCell="A9" workbookViewId="0">
      <selection activeCell="A19" sqref="A19:R19"/>
    </sheetView>
  </sheetViews>
  <sheetFormatPr defaultColWidth="9" defaultRowHeight="15"/>
  <cols>
    <col min="1" max="1" width="4" customWidth="1"/>
    <col min="2" max="2" width="7.57142857142857" customWidth="1"/>
    <col min="3" max="3" width="5.42857142857143" customWidth="1"/>
    <col min="4" max="4" width="2" customWidth="1"/>
    <col min="5" max="5" width="3.28571428571429" customWidth="1"/>
    <col min="6" max="6" width="1.57142857142857" hidden="1" customWidth="1"/>
    <col min="7" max="7" width="2.57142857142857" customWidth="1"/>
    <col min="8" max="8" width="3.71428571428571" customWidth="1"/>
    <col min="9" max="9" width="3.14285714285714" customWidth="1"/>
    <col min="10" max="10" width="13.8571428571429" customWidth="1"/>
    <col min="11" max="11" width="8.14285714285714" customWidth="1"/>
    <col min="12" max="12" width="2.42857142857143" customWidth="1"/>
    <col min="13" max="13" width="2.14285714285714" customWidth="1"/>
    <col min="14" max="14" width="1.57142857142857" customWidth="1"/>
    <col min="15" max="15" width="1.28571428571429" customWidth="1"/>
    <col min="16" max="16" width="2.57142857142857" customWidth="1"/>
    <col min="17" max="17" width="6.71428571428571" customWidth="1"/>
    <col min="18" max="18" width="5.57142857142857" customWidth="1"/>
    <col min="19" max="19" width="17.2857142857143" customWidth="1"/>
  </cols>
  <sheetData>
    <row r="1" ht="51" customHeight="1" spans="1:19">
      <c r="A1" s="38" t="s">
        <v>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="37" customFormat="1" ht="27.75" customHeight="1" spans="2:11">
      <c r="B2" s="39" t="s">
        <v>6</v>
      </c>
      <c r="C2" s="39"/>
      <c r="D2" s="39"/>
      <c r="E2" s="39"/>
      <c r="F2" s="39"/>
      <c r="G2" s="39"/>
      <c r="H2" s="39"/>
      <c r="I2" s="39"/>
      <c r="J2" s="39"/>
      <c r="K2" s="39"/>
    </row>
    <row r="3" s="37" customFormat="1" ht="30.75" customHeight="1" spans="2:19">
      <c r="B3" s="39"/>
      <c r="C3" s="39" t="s">
        <v>7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="37" customFormat="1" ht="30.75" customHeight="1" spans="2:19">
      <c r="B4" s="40" t="s">
        <v>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="37" customFormat="1" ht="30.75" customHeight="1" spans="2:19">
      <c r="B5" s="39" t="s">
        <v>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s="37" customFormat="1" ht="30.75" customHeight="1" spans="2:19">
      <c r="B6" s="39" t="s">
        <v>10</v>
      </c>
      <c r="C6" s="39"/>
      <c r="D6" s="39"/>
      <c r="E6" s="39"/>
      <c r="F6" s="39"/>
      <c r="G6" s="39"/>
      <c r="H6" s="39"/>
      <c r="I6" s="39"/>
      <c r="J6" s="39"/>
      <c r="K6" s="51">
        <v>0</v>
      </c>
      <c r="L6" s="51"/>
      <c r="M6" s="51"/>
      <c r="N6" s="51"/>
      <c r="O6" s="51"/>
      <c r="P6" s="51"/>
      <c r="Q6" s="43" t="s">
        <v>11</v>
      </c>
      <c r="R6" s="43"/>
      <c r="S6" s="43"/>
    </row>
    <row r="7" s="37" customFormat="1" ht="30.75" customHeight="1" spans="2:23">
      <c r="B7" s="39" t="s">
        <v>12</v>
      </c>
      <c r="C7" s="39"/>
      <c r="D7" s="39"/>
      <c r="E7" s="39"/>
      <c r="F7" s="39"/>
      <c r="G7" s="41" t="str">
        <f>TEXT(INT(工程量报价清单!I41),"[dbnum2]")&amp;"圆整"</f>
        <v>壹拾肆万零贰佰柒拾柒圆整</v>
      </c>
      <c r="H7" s="41"/>
      <c r="I7" s="41"/>
      <c r="J7" s="41"/>
      <c r="K7" s="41"/>
      <c r="L7" s="40" t="str">
        <f>"（￥"&amp;工程量报价清单!I41&amp;"）"</f>
        <v>（￥140277）</v>
      </c>
      <c r="M7" s="40"/>
      <c r="N7" s="40"/>
      <c r="O7" s="40"/>
      <c r="P7" s="40"/>
      <c r="Q7" s="40"/>
      <c r="R7" s="39" t="s">
        <v>13</v>
      </c>
      <c r="S7" s="39"/>
      <c r="V7" s="52"/>
      <c r="W7" s="39"/>
    </row>
    <row r="8" s="37" customFormat="1" ht="30.75" customHeight="1" spans="2:19">
      <c r="B8" s="39" t="s">
        <v>14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="37" customFormat="1" ht="30.75" customHeight="1" spans="2:19">
      <c r="B9" s="39" t="s">
        <v>15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</row>
    <row r="10" s="37" customFormat="1" ht="30.75" customHeight="1" spans="2:19">
      <c r="B10" s="39"/>
      <c r="C10" s="39" t="s">
        <v>16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</row>
    <row r="11" s="37" customFormat="1" ht="30.75" customHeight="1" spans="2:19">
      <c r="B11" s="39" t="s">
        <v>17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="37" customFormat="1" ht="30.75" customHeight="1" spans="2:19">
      <c r="B12" s="39"/>
      <c r="C12" s="39" t="s">
        <v>18</v>
      </c>
      <c r="D12" s="40" t="s">
        <v>19</v>
      </c>
      <c r="E12" s="40"/>
      <c r="F12" s="40"/>
      <c r="G12" s="40"/>
      <c r="H12" s="40"/>
      <c r="I12" s="40"/>
      <c r="J12" s="40"/>
      <c r="K12" s="40"/>
      <c r="L12" s="39" t="s">
        <v>20</v>
      </c>
      <c r="M12" s="39"/>
      <c r="N12" s="39"/>
      <c r="O12" s="39"/>
      <c r="P12" s="39"/>
      <c r="Q12" s="39"/>
      <c r="R12" s="39"/>
      <c r="S12" s="39"/>
    </row>
    <row r="13" s="37" customFormat="1" ht="18.75" customHeight="1" spans="2:19">
      <c r="B13" s="39"/>
      <c r="C13" s="39"/>
      <c r="D13" s="42"/>
      <c r="E13" s="42"/>
      <c r="F13" s="42"/>
      <c r="G13" s="42"/>
      <c r="H13" s="42"/>
      <c r="I13" s="42"/>
      <c r="J13" s="42"/>
      <c r="K13" s="42"/>
      <c r="L13" s="39"/>
      <c r="M13" s="39"/>
      <c r="N13" s="39"/>
      <c r="O13" s="39"/>
      <c r="P13" s="39"/>
      <c r="Q13" s="39"/>
      <c r="R13" s="39"/>
      <c r="S13" s="39"/>
    </row>
    <row r="14" s="37" customFormat="1" ht="23.25" customHeight="1" spans="2:19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="37" customFormat="1" ht="30.75" customHeight="1" spans="1:19">
      <c r="A15" s="44" t="s">
        <v>21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53"/>
    </row>
    <row r="16" s="37" customFormat="1" ht="30.75" customHeight="1" spans="1:19">
      <c r="A16" s="44" t="s">
        <v>22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53"/>
    </row>
    <row r="17" s="37" customFormat="1" ht="30.75" customHeight="1" spans="1:19">
      <c r="A17" s="44" t="s">
        <v>23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53"/>
    </row>
    <row r="18" s="37" customFormat="1" ht="30.75" customHeight="1" spans="1:19">
      <c r="A18" s="44" t="s">
        <v>24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53"/>
    </row>
    <row r="19" s="37" customFormat="1" ht="30.75" customHeight="1" spans="1:19">
      <c r="A19" s="44" t="s">
        <v>25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53"/>
    </row>
    <row r="20" s="37" customFormat="1" ht="26.25" customHeight="1" spans="1:19">
      <c r="A20" s="44" t="s">
        <v>26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53"/>
    </row>
    <row r="21" ht="22.5" customHeight="1" spans="1:19">
      <c r="A21" s="45" t="s">
        <v>27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54"/>
    </row>
    <row r="22" ht="18.75" customHeight="1" spans="1:19">
      <c r="A22" s="46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</row>
    <row r="23" ht="31.5" customHeight="1" spans="1:19">
      <c r="A23" s="47" t="s">
        <v>28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8"/>
    </row>
    <row r="24" ht="15.75" spans="1:19">
      <c r="A24" s="46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</row>
    <row r="25" spans="1:19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</row>
    <row r="26" spans="1:19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</row>
    <row r="27" spans="1:19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19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</row>
    <row r="29" spans="1:19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</row>
    <row r="30" spans="1:19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</row>
    <row r="31" spans="1:19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</row>
    <row r="32" spans="1:19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</row>
  </sheetData>
  <sheetProtection algorithmName="SHA-512" hashValue="Z3P+6a5jkfJ6HJ8K0eMA75mzMFj5KYu5LYiPvUcKvmwUawNCe1JJ0/U4MPE2uGutK6GkwxbvStAG03lPSPTo4g==" saltValue="scHjFI0cR4FEK/qmnMyISA==" spinCount="100000" sheet="1" selectLockedCells="1"/>
  <mergeCells count="27">
    <mergeCell ref="A1:S1"/>
    <mergeCell ref="B2:K2"/>
    <mergeCell ref="C3:S3"/>
    <mergeCell ref="B4:S4"/>
    <mergeCell ref="B5:S5"/>
    <mergeCell ref="B6:J6"/>
    <mergeCell ref="K6:P6"/>
    <mergeCell ref="Q6:S6"/>
    <mergeCell ref="B7:F7"/>
    <mergeCell ref="G7:K7"/>
    <mergeCell ref="L7:Q7"/>
    <mergeCell ref="R7:S7"/>
    <mergeCell ref="B8:S8"/>
    <mergeCell ref="B9:S9"/>
    <mergeCell ref="C10:S10"/>
    <mergeCell ref="B11:S11"/>
    <mergeCell ref="D12:K12"/>
    <mergeCell ref="L12:S12"/>
    <mergeCell ref="B14:S14"/>
    <mergeCell ref="A15:R15"/>
    <mergeCell ref="A16:R16"/>
    <mergeCell ref="A17:R17"/>
    <mergeCell ref="A18:R18"/>
    <mergeCell ref="A19:R19"/>
    <mergeCell ref="A20:R20"/>
    <mergeCell ref="A21:R21"/>
    <mergeCell ref="A23:R23"/>
  </mergeCells>
  <pageMargins left="0.511811023622047" right="0.118110236220472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zoomScale="130" zoomScaleNormal="130" workbookViewId="0">
      <selection activeCell="A43" sqref="A43:J43"/>
    </sheetView>
  </sheetViews>
  <sheetFormatPr defaultColWidth="9" defaultRowHeight="15"/>
  <cols>
    <col min="1" max="1" width="5.14285714285714" customWidth="1"/>
    <col min="2" max="2" width="11.7142857142857" customWidth="1"/>
    <col min="3" max="3" width="18.2857142857143" customWidth="1"/>
    <col min="4" max="4" width="4.85714285714286" customWidth="1"/>
    <col min="5" max="5" width="4.85714285714286" style="1" customWidth="1"/>
    <col min="6" max="6" width="7.57142857142857" style="2" customWidth="1"/>
    <col min="7" max="7" width="8.85714285714286" style="1" customWidth="1"/>
    <col min="8" max="8" width="7.57142857142857" style="1" customWidth="1"/>
    <col min="9" max="9" width="8.85714285714286" style="3" customWidth="1"/>
    <col min="10" max="10" width="16" style="4" customWidth="1"/>
  </cols>
  <sheetData>
    <row r="1" ht="27.75" customHeight="1" spans="1:10">
      <c r="A1" s="5" t="s">
        <v>29</v>
      </c>
      <c r="B1" s="5"/>
      <c r="C1" s="5"/>
      <c r="D1" s="5"/>
      <c r="E1" s="5"/>
      <c r="F1" s="5"/>
      <c r="G1" s="5"/>
      <c r="H1" s="5"/>
      <c r="I1" s="5"/>
      <c r="J1" s="5"/>
    </row>
    <row r="2" ht="23.25" customHeight="1" spans="1:10">
      <c r="A2" s="6" t="s">
        <v>30</v>
      </c>
      <c r="B2" s="6"/>
      <c r="C2" s="6"/>
      <c r="D2" s="6"/>
      <c r="E2" s="6"/>
      <c r="F2" s="6"/>
      <c r="G2" s="6"/>
      <c r="H2" s="6"/>
      <c r="I2" s="6"/>
      <c r="J2" s="6"/>
    </row>
    <row r="3" ht="18.75" customHeight="1" spans="1:10">
      <c r="A3" s="7" t="s">
        <v>31</v>
      </c>
      <c r="B3" s="7" t="s">
        <v>32</v>
      </c>
      <c r="C3" s="7" t="s">
        <v>33</v>
      </c>
      <c r="D3" s="7" t="s">
        <v>34</v>
      </c>
      <c r="E3" s="7" t="s">
        <v>35</v>
      </c>
      <c r="F3" s="8" t="s">
        <v>36</v>
      </c>
      <c r="G3" s="9"/>
      <c r="H3" s="10" t="s">
        <v>37</v>
      </c>
      <c r="I3" s="32"/>
      <c r="J3" s="27" t="s">
        <v>38</v>
      </c>
    </row>
    <row r="4" ht="24.75" customHeight="1" spans="1:10">
      <c r="A4" s="11"/>
      <c r="B4" s="11"/>
      <c r="C4" s="11"/>
      <c r="D4" s="11"/>
      <c r="E4" s="11"/>
      <c r="F4" s="12" t="s">
        <v>39</v>
      </c>
      <c r="G4" s="13" t="s">
        <v>40</v>
      </c>
      <c r="H4" s="8" t="s">
        <v>39</v>
      </c>
      <c r="I4" s="10" t="s">
        <v>40</v>
      </c>
      <c r="J4" s="27"/>
    </row>
    <row r="5" ht="24.75" customHeight="1" spans="1:10">
      <c r="A5" s="13" t="s">
        <v>41</v>
      </c>
      <c r="B5" s="14" t="s">
        <v>42</v>
      </c>
      <c r="C5" s="15" t="s">
        <v>43</v>
      </c>
      <c r="D5" s="16"/>
      <c r="E5" s="17"/>
      <c r="F5" s="18"/>
      <c r="G5" s="17"/>
      <c r="H5" s="19"/>
      <c r="I5" s="33"/>
      <c r="J5" s="34"/>
    </row>
    <row r="6" ht="30.75" customHeight="1" spans="1:10">
      <c r="A6" s="13" t="s">
        <v>44</v>
      </c>
      <c r="B6" s="14" t="s">
        <v>45</v>
      </c>
      <c r="C6" s="14" t="s">
        <v>46</v>
      </c>
      <c r="D6" s="13" t="s">
        <v>47</v>
      </c>
      <c r="E6" s="20">
        <v>2000</v>
      </c>
      <c r="F6" s="21">
        <v>13.19</v>
      </c>
      <c r="G6" s="22">
        <f>SUM(F6*E6)</f>
        <v>26380</v>
      </c>
      <c r="H6" s="21">
        <f>SUM(F6*(1-报价函!$K$6))</f>
        <v>13.19</v>
      </c>
      <c r="I6" s="23">
        <f>SUM(H6*E6)</f>
        <v>26380</v>
      </c>
      <c r="J6" s="35" t="s">
        <v>48</v>
      </c>
    </row>
    <row r="7" ht="30.75" customHeight="1" spans="1:10">
      <c r="A7" s="13" t="s">
        <v>49</v>
      </c>
      <c r="B7" s="14" t="s">
        <v>50</v>
      </c>
      <c r="C7" s="15" t="s">
        <v>51</v>
      </c>
      <c r="D7" s="16"/>
      <c r="E7" s="17"/>
      <c r="F7" s="18"/>
      <c r="G7" s="22"/>
      <c r="H7" s="21"/>
      <c r="I7" s="33"/>
      <c r="J7" s="34"/>
    </row>
    <row r="8" ht="30.75" customHeight="1" spans="1:10">
      <c r="A8" s="13" t="s">
        <v>52</v>
      </c>
      <c r="B8" s="14" t="s">
        <v>53</v>
      </c>
      <c r="C8" s="14" t="s">
        <v>54</v>
      </c>
      <c r="D8" s="13" t="s">
        <v>47</v>
      </c>
      <c r="E8" s="20">
        <v>1800</v>
      </c>
      <c r="F8" s="21">
        <v>10.87</v>
      </c>
      <c r="G8" s="20">
        <f>SUM(F8*E8)</f>
        <v>19566</v>
      </c>
      <c r="H8" s="23">
        <f>SUM(F8*(1-报价函!$K$6))</f>
        <v>10.87</v>
      </c>
      <c r="I8" s="23">
        <f>SUM(H8*E8)</f>
        <v>19566</v>
      </c>
      <c r="J8" s="34" t="s">
        <v>55</v>
      </c>
    </row>
    <row r="9" ht="24.75" customHeight="1" spans="1:10">
      <c r="A9" s="13" t="s">
        <v>56</v>
      </c>
      <c r="B9" s="14" t="s">
        <v>57</v>
      </c>
      <c r="C9" s="15" t="s">
        <v>58</v>
      </c>
      <c r="D9" s="16"/>
      <c r="E9" s="17"/>
      <c r="F9" s="18"/>
      <c r="G9" s="18"/>
      <c r="H9" s="18"/>
      <c r="I9" s="33"/>
      <c r="J9" s="34"/>
    </row>
    <row r="10" ht="30.75" customHeight="1" spans="1:10">
      <c r="A10" s="13" t="s">
        <v>59</v>
      </c>
      <c r="B10" s="14" t="s">
        <v>60</v>
      </c>
      <c r="C10" s="14" t="s">
        <v>61</v>
      </c>
      <c r="D10" s="13" t="s">
        <v>47</v>
      </c>
      <c r="E10" s="20">
        <v>2100</v>
      </c>
      <c r="F10" s="21">
        <v>4.23</v>
      </c>
      <c r="G10" s="22">
        <f t="shared" ref="G10:G11" si="0">SUM(F10*E10)</f>
        <v>8883</v>
      </c>
      <c r="H10" s="21">
        <f>SUM(F10*(1-报价函!$K$6))</f>
        <v>4.23</v>
      </c>
      <c r="I10" s="23">
        <f t="shared" ref="I10" si="1">SUM(H10*E10)</f>
        <v>8883</v>
      </c>
      <c r="J10" s="35" t="s">
        <v>62</v>
      </c>
    </row>
    <row r="11" ht="30.75" customHeight="1" spans="1:10">
      <c r="A11" s="13" t="s">
        <v>63</v>
      </c>
      <c r="B11" s="14" t="s">
        <v>64</v>
      </c>
      <c r="C11" s="14" t="s">
        <v>65</v>
      </c>
      <c r="D11" s="13" t="s">
        <v>66</v>
      </c>
      <c r="E11" s="20">
        <v>250</v>
      </c>
      <c r="F11" s="21">
        <v>9.75</v>
      </c>
      <c r="G11" s="22">
        <f t="shared" si="0"/>
        <v>2437.5</v>
      </c>
      <c r="H11" s="24">
        <f>SUM(F11*(1-报价函!$K$6))</f>
        <v>9.75</v>
      </c>
      <c r="I11" s="23">
        <f t="shared" ref="I11" si="2">SUM(H11*E11)</f>
        <v>2437.5</v>
      </c>
      <c r="J11" s="35" t="s">
        <v>67</v>
      </c>
    </row>
    <row r="12" ht="30.75" customHeight="1" spans="1:10">
      <c r="A12" s="13" t="s">
        <v>68</v>
      </c>
      <c r="B12" s="14" t="s">
        <v>69</v>
      </c>
      <c r="C12" s="14" t="s">
        <v>70</v>
      </c>
      <c r="D12" s="13" t="s">
        <v>71</v>
      </c>
      <c r="E12" s="20">
        <v>14</v>
      </c>
      <c r="F12" s="21">
        <v>33.5</v>
      </c>
      <c r="G12" s="22">
        <f t="shared" ref="G12:G14" si="3">SUM(F12*E12)</f>
        <v>469</v>
      </c>
      <c r="H12" s="21">
        <f>SUM(F12*(1-报价函!$K$6))</f>
        <v>33.5</v>
      </c>
      <c r="I12" s="23">
        <f t="shared" ref="I12" si="4">SUM(H12*E12)</f>
        <v>469</v>
      </c>
      <c r="J12" s="35" t="s">
        <v>72</v>
      </c>
    </row>
    <row r="13" ht="24.75" customHeight="1" spans="1:10">
      <c r="A13" s="13" t="s">
        <v>73</v>
      </c>
      <c r="B13" s="14" t="s">
        <v>74</v>
      </c>
      <c r="C13" s="15" t="s">
        <v>75</v>
      </c>
      <c r="D13" s="16"/>
      <c r="E13" s="17"/>
      <c r="F13" s="18"/>
      <c r="G13" s="18"/>
      <c r="H13" s="18"/>
      <c r="I13" s="33"/>
      <c r="J13" s="34"/>
    </row>
    <row r="14" ht="30.75" customHeight="1" spans="1:10">
      <c r="A14" s="13" t="s">
        <v>76</v>
      </c>
      <c r="B14" s="14" t="s">
        <v>77</v>
      </c>
      <c r="C14" s="14" t="s">
        <v>78</v>
      </c>
      <c r="D14" s="13" t="s">
        <v>47</v>
      </c>
      <c r="E14" s="20">
        <v>600</v>
      </c>
      <c r="F14" s="21">
        <v>10.95</v>
      </c>
      <c r="G14" s="22">
        <f t="shared" si="3"/>
        <v>6570</v>
      </c>
      <c r="H14" s="24">
        <f>SUM(F14*(1-报价函!$K$6))</f>
        <v>10.95</v>
      </c>
      <c r="I14" s="23">
        <f t="shared" ref="I14" si="5">SUM(H14*E14)</f>
        <v>6570</v>
      </c>
      <c r="J14" s="34" t="s">
        <v>79</v>
      </c>
    </row>
    <row r="15" ht="23.25" customHeight="1" spans="1:10">
      <c r="A15" s="13" t="s">
        <v>80</v>
      </c>
      <c r="B15" s="14" t="s">
        <v>81</v>
      </c>
      <c r="C15" s="15" t="s">
        <v>82</v>
      </c>
      <c r="D15" s="16"/>
      <c r="E15" s="17"/>
      <c r="F15" s="18"/>
      <c r="G15" s="18"/>
      <c r="H15" s="18"/>
      <c r="I15" s="33"/>
      <c r="J15" s="34"/>
    </row>
    <row r="16" ht="30.75" customHeight="1" spans="1:10">
      <c r="A16" s="13" t="s">
        <v>83</v>
      </c>
      <c r="B16" s="14" t="s">
        <v>84</v>
      </c>
      <c r="C16" s="14" t="s">
        <v>85</v>
      </c>
      <c r="D16" s="13" t="s">
        <v>66</v>
      </c>
      <c r="E16" s="20">
        <v>8</v>
      </c>
      <c r="F16" s="21">
        <v>128.4</v>
      </c>
      <c r="G16" s="20">
        <f>SUM(F16*E16)</f>
        <v>1027.2</v>
      </c>
      <c r="H16" s="23">
        <f>SUM(F16*(1-报价函!$K$6))</f>
        <v>128.4</v>
      </c>
      <c r="I16" s="23">
        <f>SUM(H16*E16)</f>
        <v>1027.2</v>
      </c>
      <c r="J16" s="34" t="s">
        <v>86</v>
      </c>
    </row>
    <row r="17" ht="30.75" customHeight="1" spans="1:10">
      <c r="A17" s="13" t="s">
        <v>87</v>
      </c>
      <c r="B17" s="14" t="s">
        <v>88</v>
      </c>
      <c r="C17" s="14" t="s">
        <v>89</v>
      </c>
      <c r="D17" s="13" t="s">
        <v>71</v>
      </c>
      <c r="E17" s="20">
        <v>20</v>
      </c>
      <c r="F17" s="21">
        <v>39.31</v>
      </c>
      <c r="G17" s="22">
        <f t="shared" ref="G17:G20" si="6">SUM(F17*E17)</f>
        <v>786.2</v>
      </c>
      <c r="H17" s="22">
        <f>SUM(F17*(1-报价函!$K$6))</f>
        <v>39.31</v>
      </c>
      <c r="I17" s="23">
        <f t="shared" ref="I17:I19" si="7">SUM(H17*E17)</f>
        <v>786.2</v>
      </c>
      <c r="J17" s="35" t="s">
        <v>90</v>
      </c>
    </row>
    <row r="18" ht="30.75" customHeight="1" spans="1:10">
      <c r="A18" s="13" t="s">
        <v>91</v>
      </c>
      <c r="B18" s="14" t="s">
        <v>92</v>
      </c>
      <c r="C18" s="14" t="s">
        <v>93</v>
      </c>
      <c r="D18" s="13" t="s">
        <v>94</v>
      </c>
      <c r="E18" s="20">
        <v>3</v>
      </c>
      <c r="F18" s="21">
        <v>135.22</v>
      </c>
      <c r="G18" s="22">
        <f t="shared" si="6"/>
        <v>405.66</v>
      </c>
      <c r="H18" s="21">
        <f>SUM(F18*(1-报价函!$K$6))</f>
        <v>135.22</v>
      </c>
      <c r="I18" s="23">
        <f t="shared" si="7"/>
        <v>405.66</v>
      </c>
      <c r="J18" s="35" t="s">
        <v>95</v>
      </c>
    </row>
    <row r="19" ht="30.75" customHeight="1" spans="1:10">
      <c r="A19" s="13" t="s">
        <v>96</v>
      </c>
      <c r="B19" s="14" t="s">
        <v>97</v>
      </c>
      <c r="C19" s="14" t="s">
        <v>98</v>
      </c>
      <c r="D19" s="13" t="s">
        <v>99</v>
      </c>
      <c r="E19" s="20">
        <v>13</v>
      </c>
      <c r="F19" s="21">
        <v>396.14</v>
      </c>
      <c r="G19" s="22">
        <f t="shared" si="6"/>
        <v>5149.82</v>
      </c>
      <c r="H19" s="21">
        <f>SUM(F19*(1-报价函!$K$6))</f>
        <v>396.14</v>
      </c>
      <c r="I19" s="23">
        <f t="shared" si="7"/>
        <v>5149.82</v>
      </c>
      <c r="J19" s="35" t="s">
        <v>100</v>
      </c>
    </row>
    <row r="20" ht="30.75" customHeight="1" spans="1:10">
      <c r="A20" s="13" t="s">
        <v>101</v>
      </c>
      <c r="B20" s="14" t="s">
        <v>102</v>
      </c>
      <c r="C20" s="14" t="s">
        <v>103</v>
      </c>
      <c r="D20" s="13" t="s">
        <v>104</v>
      </c>
      <c r="E20" s="20">
        <v>20</v>
      </c>
      <c r="F20" s="21">
        <v>196.09</v>
      </c>
      <c r="G20" s="22">
        <f t="shared" si="6"/>
        <v>3921.8</v>
      </c>
      <c r="H20" s="24">
        <f>SUM(F20*(1-报价函!$K$6))</f>
        <v>196.09</v>
      </c>
      <c r="I20" s="23">
        <f t="shared" ref="I20" si="8">SUM(H20*E20)</f>
        <v>3921.8</v>
      </c>
      <c r="J20" s="35" t="s">
        <v>105</v>
      </c>
    </row>
    <row r="21" ht="30.75" customHeight="1" spans="1:10">
      <c r="A21" s="13" t="s">
        <v>106</v>
      </c>
      <c r="B21" s="14" t="s">
        <v>107</v>
      </c>
      <c r="C21" s="14" t="s">
        <v>108</v>
      </c>
      <c r="D21" s="13" t="s">
        <v>109</v>
      </c>
      <c r="E21" s="20">
        <v>64</v>
      </c>
      <c r="F21" s="21">
        <v>81.17</v>
      </c>
      <c r="G21" s="22">
        <f t="shared" ref="G21" si="9">SUM(F21*E21)</f>
        <v>5194.88</v>
      </c>
      <c r="H21" s="21">
        <f>SUM(F21*(1-报价函!$K$6))</f>
        <v>81.17</v>
      </c>
      <c r="I21" s="23">
        <f t="shared" ref="I21" si="10">SUM(H21*E21)</f>
        <v>5194.88</v>
      </c>
      <c r="J21" s="35" t="s">
        <v>110</v>
      </c>
    </row>
    <row r="22" ht="24" customHeight="1" spans="1:10">
      <c r="A22" s="13" t="s">
        <v>111</v>
      </c>
      <c r="B22" s="14" t="s">
        <v>112</v>
      </c>
      <c r="C22" s="15" t="s">
        <v>113</v>
      </c>
      <c r="D22" s="16"/>
      <c r="E22" s="17"/>
      <c r="F22" s="18"/>
      <c r="G22" s="18"/>
      <c r="H22" s="18"/>
      <c r="I22" s="33"/>
      <c r="J22" s="34"/>
    </row>
    <row r="23" ht="36.75" customHeight="1" spans="1:10">
      <c r="A23" s="13" t="s">
        <v>114</v>
      </c>
      <c r="B23" s="14" t="s">
        <v>115</v>
      </c>
      <c r="C23" s="14" t="s">
        <v>116</v>
      </c>
      <c r="D23" s="13" t="s">
        <v>99</v>
      </c>
      <c r="E23" s="20">
        <v>5</v>
      </c>
      <c r="F23" s="21">
        <v>157.65</v>
      </c>
      <c r="G23" s="22">
        <f t="shared" ref="G23:G39" si="11">SUM(F23*E23)</f>
        <v>788.25</v>
      </c>
      <c r="H23" s="21">
        <f>SUM(F23*(1-报价函!$K$6))</f>
        <v>157.65</v>
      </c>
      <c r="I23" s="23">
        <f t="shared" ref="I23:I39" si="12">SUM(H23*E23)</f>
        <v>788.25</v>
      </c>
      <c r="J23" s="35" t="s">
        <v>117</v>
      </c>
    </row>
    <row r="24" ht="39.75" customHeight="1" spans="1:10">
      <c r="A24" s="13" t="s">
        <v>118</v>
      </c>
      <c r="B24" s="14" t="s">
        <v>115</v>
      </c>
      <c r="C24" s="14" t="s">
        <v>119</v>
      </c>
      <c r="D24" s="13" t="s">
        <v>99</v>
      </c>
      <c r="E24" s="20">
        <v>18</v>
      </c>
      <c r="F24" s="21">
        <v>157.65</v>
      </c>
      <c r="G24" s="22">
        <f t="shared" si="11"/>
        <v>2837.7</v>
      </c>
      <c r="H24" s="21">
        <f>SUM(F24*(1-报价函!$K$6))</f>
        <v>157.65</v>
      </c>
      <c r="I24" s="23">
        <f t="shared" si="12"/>
        <v>2837.7</v>
      </c>
      <c r="J24" s="35" t="s">
        <v>117</v>
      </c>
    </row>
    <row r="25" ht="24.75" customHeight="1" spans="1:10">
      <c r="A25" s="13" t="s">
        <v>120</v>
      </c>
      <c r="B25" s="14" t="s">
        <v>121</v>
      </c>
      <c r="C25" s="15" t="s">
        <v>122</v>
      </c>
      <c r="D25" s="16"/>
      <c r="E25" s="17"/>
      <c r="F25" s="18"/>
      <c r="G25" s="18"/>
      <c r="H25" s="18"/>
      <c r="I25" s="33"/>
      <c r="J25" s="34"/>
    </row>
    <row r="26" ht="35.25" customHeight="1" spans="1:10">
      <c r="A26" s="13" t="s">
        <v>123</v>
      </c>
      <c r="B26" s="14" t="s">
        <v>124</v>
      </c>
      <c r="C26" s="14" t="s">
        <v>125</v>
      </c>
      <c r="D26" s="13" t="s">
        <v>99</v>
      </c>
      <c r="E26" s="20">
        <v>5</v>
      </c>
      <c r="F26" s="21">
        <v>496.67</v>
      </c>
      <c r="G26" s="22">
        <f t="shared" si="11"/>
        <v>2483.35</v>
      </c>
      <c r="H26" s="21">
        <f>SUM(F26*(1-报价函!$K$6))</f>
        <v>496.67</v>
      </c>
      <c r="I26" s="23">
        <f t="shared" si="12"/>
        <v>2483.35</v>
      </c>
      <c r="J26" s="35" t="s">
        <v>126</v>
      </c>
    </row>
    <row r="27" ht="39.75" customHeight="1" spans="1:10">
      <c r="A27" s="13" t="s">
        <v>127</v>
      </c>
      <c r="B27" s="14" t="s">
        <v>128</v>
      </c>
      <c r="C27" s="14" t="s">
        <v>129</v>
      </c>
      <c r="D27" s="13" t="s">
        <v>99</v>
      </c>
      <c r="E27" s="20">
        <v>13</v>
      </c>
      <c r="F27" s="21">
        <v>98.66</v>
      </c>
      <c r="G27" s="22">
        <f t="shared" ref="G27:G28" si="13">SUM(F27*E27)</f>
        <v>1282.58</v>
      </c>
      <c r="H27" s="21">
        <f>SUM(F27*(1-报价函!$K$6))</f>
        <v>98.66</v>
      </c>
      <c r="I27" s="23">
        <f t="shared" ref="I27:I28" si="14">SUM(H27*E27)</f>
        <v>1282.58</v>
      </c>
      <c r="J27" s="35" t="s">
        <v>130</v>
      </c>
    </row>
    <row r="28" ht="52.5" customHeight="1" spans="1:10">
      <c r="A28" s="13" t="s">
        <v>131</v>
      </c>
      <c r="B28" s="14" t="s">
        <v>132</v>
      </c>
      <c r="C28" s="14" t="s">
        <v>133</v>
      </c>
      <c r="D28" s="13" t="s">
        <v>134</v>
      </c>
      <c r="E28" s="20">
        <v>13</v>
      </c>
      <c r="F28" s="21">
        <v>118.25</v>
      </c>
      <c r="G28" s="22">
        <f t="shared" si="13"/>
        <v>1537.25</v>
      </c>
      <c r="H28" s="21">
        <f>SUM(F28*(1-报价函!$K$6))</f>
        <v>118.25</v>
      </c>
      <c r="I28" s="23">
        <f t="shared" si="14"/>
        <v>1537.25</v>
      </c>
      <c r="J28" s="35" t="s">
        <v>135</v>
      </c>
    </row>
    <row r="29" ht="24.75" customHeight="1" spans="1:10">
      <c r="A29" s="13" t="s">
        <v>136</v>
      </c>
      <c r="B29" s="14" t="s">
        <v>137</v>
      </c>
      <c r="C29" s="15" t="s">
        <v>138</v>
      </c>
      <c r="D29" s="16"/>
      <c r="E29" s="17"/>
      <c r="F29" s="18"/>
      <c r="G29" s="18"/>
      <c r="H29" s="18"/>
      <c r="I29" s="33"/>
      <c r="J29" s="34"/>
    </row>
    <row r="30" ht="30.75" customHeight="1" spans="1:10">
      <c r="A30" s="13" t="s">
        <v>139</v>
      </c>
      <c r="B30" s="14" t="s">
        <v>140</v>
      </c>
      <c r="C30" s="14" t="s">
        <v>141</v>
      </c>
      <c r="D30" s="13" t="s">
        <v>99</v>
      </c>
      <c r="E30" s="20">
        <v>56</v>
      </c>
      <c r="F30" s="21">
        <v>380.67</v>
      </c>
      <c r="G30" s="22">
        <f t="shared" ref="G30:G31" si="15">SUM(F30*E30)</f>
        <v>21317.52</v>
      </c>
      <c r="H30" s="21">
        <f>SUM(F30*(1-报价函!$K$6))</f>
        <v>380.67</v>
      </c>
      <c r="I30" s="23">
        <f t="shared" ref="I30:I31" si="16">SUM(H30*E30)</f>
        <v>21317.52</v>
      </c>
      <c r="J30" s="35" t="s">
        <v>142</v>
      </c>
    </row>
    <row r="31" ht="30.75" customHeight="1" spans="1:10">
      <c r="A31" s="13" t="s">
        <v>143</v>
      </c>
      <c r="B31" s="14" t="s">
        <v>144</v>
      </c>
      <c r="C31" s="14" t="s">
        <v>145</v>
      </c>
      <c r="D31" s="13" t="s">
        <v>104</v>
      </c>
      <c r="E31" s="20">
        <v>56</v>
      </c>
      <c r="F31" s="21">
        <v>143.92</v>
      </c>
      <c r="G31" s="22">
        <f t="shared" si="15"/>
        <v>8059.52</v>
      </c>
      <c r="H31" s="21">
        <f>SUM(F31*(1-报价函!$K$6))</f>
        <v>143.92</v>
      </c>
      <c r="I31" s="23">
        <f t="shared" si="16"/>
        <v>8059.52</v>
      </c>
      <c r="J31" s="35" t="s">
        <v>146</v>
      </c>
    </row>
    <row r="32" ht="24" customHeight="1" spans="1:10">
      <c r="A32" s="13" t="s">
        <v>147</v>
      </c>
      <c r="B32" s="14" t="s">
        <v>148</v>
      </c>
      <c r="C32" s="15" t="s">
        <v>149</v>
      </c>
      <c r="D32" s="16"/>
      <c r="E32" s="17"/>
      <c r="F32" s="18"/>
      <c r="G32" s="18"/>
      <c r="H32" s="18"/>
      <c r="I32" s="33"/>
      <c r="J32" s="34"/>
    </row>
    <row r="33" ht="30.75" customHeight="1" spans="1:10">
      <c r="A33" s="13" t="s">
        <v>150</v>
      </c>
      <c r="B33" s="14" t="s">
        <v>151</v>
      </c>
      <c r="C33" s="14" t="s">
        <v>152</v>
      </c>
      <c r="D33" s="13" t="s">
        <v>99</v>
      </c>
      <c r="E33" s="20">
        <v>2</v>
      </c>
      <c r="F33" s="21">
        <v>381.01</v>
      </c>
      <c r="G33" s="22">
        <f t="shared" ref="G33:G35" si="17">SUM(F33*E33)</f>
        <v>762.02</v>
      </c>
      <c r="H33" s="21">
        <f>SUM(F33*(1-报价函!$K$6))</f>
        <v>381.01</v>
      </c>
      <c r="I33" s="23">
        <f t="shared" ref="I33:I35" si="18">SUM(H33*E33)</f>
        <v>762.02</v>
      </c>
      <c r="J33" s="35" t="s">
        <v>153</v>
      </c>
    </row>
    <row r="34" ht="30.75" customHeight="1" spans="1:10">
      <c r="A34" s="13" t="s">
        <v>154</v>
      </c>
      <c r="B34" s="14" t="s">
        <v>151</v>
      </c>
      <c r="C34" s="14" t="s">
        <v>155</v>
      </c>
      <c r="D34" s="13" t="s">
        <v>99</v>
      </c>
      <c r="E34" s="20">
        <v>9</v>
      </c>
      <c r="F34" s="21">
        <v>381.01</v>
      </c>
      <c r="G34" s="22">
        <f t="shared" si="17"/>
        <v>3429.09</v>
      </c>
      <c r="H34" s="21">
        <f>SUM(F34*(1-报价函!$K$6))</f>
        <v>381.01</v>
      </c>
      <c r="I34" s="23">
        <f t="shared" si="18"/>
        <v>3429.09</v>
      </c>
      <c r="J34" s="35" t="s">
        <v>153</v>
      </c>
    </row>
    <row r="35" ht="30.75" customHeight="1" spans="1:10">
      <c r="A35" s="13" t="s">
        <v>156</v>
      </c>
      <c r="B35" s="14" t="s">
        <v>151</v>
      </c>
      <c r="C35" s="14" t="s">
        <v>157</v>
      </c>
      <c r="D35" s="13" t="s">
        <v>99</v>
      </c>
      <c r="E35" s="20">
        <v>9</v>
      </c>
      <c r="F35" s="21">
        <v>381.01</v>
      </c>
      <c r="G35" s="22">
        <f t="shared" si="17"/>
        <v>3429.09</v>
      </c>
      <c r="H35" s="21">
        <f>SUM(F35*(1-报价函!$K$6))</f>
        <v>381.01</v>
      </c>
      <c r="I35" s="23">
        <f t="shared" si="18"/>
        <v>3429.09</v>
      </c>
      <c r="J35" s="35" t="s">
        <v>153</v>
      </c>
    </row>
    <row r="36" ht="25.5" customHeight="1" spans="1:10">
      <c r="A36" s="13" t="s">
        <v>158</v>
      </c>
      <c r="B36" s="14" t="s">
        <v>159</v>
      </c>
      <c r="C36" s="15" t="s">
        <v>160</v>
      </c>
      <c r="D36" s="16"/>
      <c r="E36" s="17"/>
      <c r="F36" s="18"/>
      <c r="G36" s="18"/>
      <c r="H36" s="18"/>
      <c r="I36" s="33"/>
      <c r="J36" s="36"/>
    </row>
    <row r="37" ht="30.75" customHeight="1" spans="1:10">
      <c r="A37" s="13" t="s">
        <v>161</v>
      </c>
      <c r="B37" s="14" t="s">
        <v>162</v>
      </c>
      <c r="C37" s="14" t="s">
        <v>163</v>
      </c>
      <c r="D37" s="13" t="s">
        <v>99</v>
      </c>
      <c r="E37" s="20">
        <v>13</v>
      </c>
      <c r="F37" s="21">
        <v>771.08</v>
      </c>
      <c r="G37" s="22">
        <f t="shared" si="11"/>
        <v>10024.04</v>
      </c>
      <c r="H37" s="21">
        <f>SUM(F37*(1-报价函!$K$6))</f>
        <v>771.08</v>
      </c>
      <c r="I37" s="23">
        <f t="shared" si="12"/>
        <v>10024.04</v>
      </c>
      <c r="J37" s="27"/>
    </row>
    <row r="38" ht="27" customHeight="1" spans="1:10">
      <c r="A38" s="13" t="s">
        <v>164</v>
      </c>
      <c r="B38" s="14" t="s">
        <v>165</v>
      </c>
      <c r="C38" s="15" t="s">
        <v>166</v>
      </c>
      <c r="D38" s="16"/>
      <c r="E38" s="17"/>
      <c r="F38" s="18"/>
      <c r="G38" s="18"/>
      <c r="H38" s="18"/>
      <c r="I38" s="33"/>
      <c r="J38" s="36"/>
    </row>
    <row r="39" ht="30.75" customHeight="1" spans="1:10">
      <c r="A39" s="13" t="s">
        <v>167</v>
      </c>
      <c r="B39" s="14" t="s">
        <v>168</v>
      </c>
      <c r="C39" s="14" t="s">
        <v>169</v>
      </c>
      <c r="D39" s="13" t="s">
        <v>170</v>
      </c>
      <c r="E39" s="20">
        <v>13</v>
      </c>
      <c r="F39" s="21">
        <v>271.98</v>
      </c>
      <c r="G39" s="22">
        <f t="shared" si="11"/>
        <v>3535.74</v>
      </c>
      <c r="H39" s="21">
        <f>SUM(F39*(1-报价函!$K$6))</f>
        <v>271.98</v>
      </c>
      <c r="I39" s="23">
        <f t="shared" si="12"/>
        <v>3535.74</v>
      </c>
      <c r="J39" s="27"/>
    </row>
    <row r="40" ht="27" customHeight="1" spans="1:10">
      <c r="A40" s="13">
        <v>12</v>
      </c>
      <c r="B40" s="13" t="s">
        <v>171</v>
      </c>
      <c r="C40" s="13"/>
      <c r="D40" s="13"/>
      <c r="E40" s="13"/>
      <c r="F40" s="13"/>
      <c r="G40" s="25">
        <f>ROUNDDOWN(SUM(G5:G39),0)</f>
        <v>140277</v>
      </c>
      <c r="H40" s="26"/>
      <c r="I40" s="25">
        <f>ROUNDDOWN(SUM(I5:I39),0)</f>
        <v>140277</v>
      </c>
      <c r="J40" s="27"/>
    </row>
    <row r="41" ht="37.5" customHeight="1" spans="1:10">
      <c r="A41" s="27">
        <v>14</v>
      </c>
      <c r="B41" s="27" t="s">
        <v>172</v>
      </c>
      <c r="C41" s="27"/>
      <c r="D41" s="27"/>
      <c r="E41" s="27"/>
      <c r="F41" s="27"/>
      <c r="G41" s="28"/>
      <c r="H41" s="26"/>
      <c r="I41" s="28">
        <f>SUM(I40:I40)</f>
        <v>140277</v>
      </c>
      <c r="J41" s="27"/>
    </row>
    <row r="42" ht="80.25" customHeight="1" spans="1:10">
      <c r="A42" s="29" t="s">
        <v>173</v>
      </c>
      <c r="B42" s="30"/>
      <c r="C42" s="30"/>
      <c r="D42" s="30"/>
      <c r="E42" s="30"/>
      <c r="F42" s="30"/>
      <c r="G42" s="30"/>
      <c r="H42" s="30"/>
      <c r="I42" s="30"/>
      <c r="J42" s="30"/>
    </row>
    <row r="43" ht="95.25" customHeight="1" spans="1:10">
      <c r="A43" s="31" t="s">
        <v>174</v>
      </c>
      <c r="B43" s="31"/>
      <c r="C43" s="31"/>
      <c r="D43" s="31"/>
      <c r="E43" s="31"/>
      <c r="F43" s="31"/>
      <c r="G43" s="31"/>
      <c r="H43" s="31"/>
      <c r="I43" s="31"/>
      <c r="J43" s="31"/>
    </row>
  </sheetData>
  <sheetProtection password="9B84" sheet="1" selectLockedCells="1" objects="1"/>
  <mergeCells count="14">
    <mergeCell ref="A1:J1"/>
    <mergeCell ref="A2:J2"/>
    <mergeCell ref="F3:G3"/>
    <mergeCell ref="H3:I3"/>
    <mergeCell ref="B40:F40"/>
    <mergeCell ref="B41:F41"/>
    <mergeCell ref="A42:J42"/>
    <mergeCell ref="A43:J43"/>
    <mergeCell ref="A3:A4"/>
    <mergeCell ref="B3:B4"/>
    <mergeCell ref="C3:C4"/>
    <mergeCell ref="D3:D4"/>
    <mergeCell ref="E3:E4"/>
    <mergeCell ref="J3:J4"/>
  </mergeCells>
  <pageMargins left="0.590551181102362" right="0" top="0.590551181102362" bottom="0.590551181102362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报价须知</vt:lpstr>
      <vt:lpstr>报价函</vt:lpstr>
      <vt:lpstr>工程量报价清单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MY_FISHER</dc:creator>
  <cp:lastModifiedBy>Administrator</cp:lastModifiedBy>
  <dcterms:created xsi:type="dcterms:W3CDTF">2022-09-28T06:48:00Z</dcterms:created>
  <cp:lastPrinted>2023-08-02T00:56:00Z</cp:lastPrinted>
  <dcterms:modified xsi:type="dcterms:W3CDTF">2023-08-07T11:20:42Z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387E7CE23F9C45289BFF3CB40D4BD3BF_12</vt:lpwstr>
  </property>
  <property fmtid="{D5CDD505-2E9C-101B-9397-08002B2CF9AE}" pid="3" name="KSOProductBuildVer">
    <vt:lpwstr>2052-11.1.0.14309</vt:lpwstr>
  </property>
</Properties>
</file>