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010" tabRatio="714" activeTab="2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1" hidden="1">第100章!$C$1:$C$10</definedName>
    <definedName name="_xlnm._FilterDatabase" localSheetId="2" hidden="1">第200章!$D$1:$D$158</definedName>
    <definedName name="_xlnm._FilterDatabase" localSheetId="3" hidden="1">'Sheet1 (3)'!$B$1:$B$37</definedName>
    <definedName name="_xlnm.Print_Titles" localSheetId="1">第100章!$1:$5</definedName>
    <definedName name="_xlnm.Print_Titles" localSheetId="2">第200章!$1:$5</definedName>
    <definedName name="_xlnm.Print_Area" localSheetId="2">第200章!$A$1:$J$52</definedName>
  </definedNames>
  <calcPr calcId="144525"/>
</workbook>
</file>

<file path=xl/sharedStrings.xml><?xml version="1.0" encoding="utf-8"?>
<sst xmlns="http://schemas.openxmlformats.org/spreadsheetml/2006/main" count="344" uniqueCount="190">
  <si>
    <t>工程量清单汇总表</t>
  </si>
  <si>
    <t>项目名称：2022年永杭高速公路水毁修复及绿化工程（合同包2）</t>
  </si>
  <si>
    <t>序号</t>
  </si>
  <si>
    <t>章次</t>
  </si>
  <si>
    <t>科目名称</t>
  </si>
  <si>
    <t>控制价
（元）</t>
  </si>
  <si>
    <t>投标报价（元）</t>
  </si>
  <si>
    <t>总则</t>
  </si>
  <si>
    <t>路基</t>
  </si>
  <si>
    <t xml:space="preserve"> </t>
  </si>
  <si>
    <r>
      <rPr>
        <sz val="12"/>
        <color rgb="FF000000"/>
        <rFont val="宋体"/>
        <charset val="134"/>
      </rPr>
      <t>第100章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200章清单合计</t>
    </r>
  </si>
  <si>
    <t>投标报价（含税）</t>
  </si>
  <si>
    <t>工程量清单</t>
  </si>
  <si>
    <t>清单     第100章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</si>
  <si>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</si>
  <si>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</si>
  <si>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</si>
  <si>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</si>
  <si>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</si>
  <si>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</si>
  <si>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</si>
  <si>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>通则</t>
  </si>
  <si>
    <t/>
  </si>
  <si>
    <t>101-1</t>
  </si>
  <si>
    <t>保险费</t>
  </si>
  <si>
    <t>-a</t>
  </si>
  <si>
    <t>工程保险费</t>
  </si>
  <si>
    <t>总额</t>
  </si>
  <si>
    <t>102</t>
  </si>
  <si>
    <t>安全布控</t>
  </si>
  <si>
    <t>清单  第100章  合计   人民币(元)</t>
  </si>
  <si>
    <t>清单     第200章     路基</t>
  </si>
  <si>
    <t>子  目  名  称</t>
  </si>
  <si>
    <t>清理挖除边坡土石方及弃运土石方（含高速通行费）</t>
  </si>
  <si>
    <t>m³</t>
  </si>
  <si>
    <t>C25混凝土护面墙</t>
  </si>
  <si>
    <t>C25混凝土流水槽、急流槽</t>
  </si>
  <si>
    <t>撒播草籽</t>
  </si>
  <si>
    <t>m2</t>
  </si>
  <si>
    <t>C25砼排水沟、平台截水沟</t>
  </si>
  <si>
    <t>m3</t>
  </si>
  <si>
    <t>C20砼护面墙</t>
  </si>
  <si>
    <t>M7.5浆砌片石</t>
  </si>
  <si>
    <t>M10水泥砂浆抹面</t>
  </si>
  <si>
    <t>路堑机械液压客土喷草</t>
  </si>
  <si>
    <t>小乔木袋装苗(毛杜鹃)</t>
  </si>
  <si>
    <t>株</t>
  </si>
  <si>
    <t>小乔木袋装苗(小叶紫薇)</t>
  </si>
  <si>
    <t>回填耕植土</t>
  </si>
  <si>
    <t>C25砼平台铺砌（含泵送砼台班费、运费及高速通行费）</t>
  </si>
  <si>
    <t>M10水泥砂浆垫层</t>
  </si>
  <si>
    <t>C25预制砼盖板（含预制块运费及高速通行费）</t>
  </si>
  <si>
    <t>C25砼消力池、台帽、防溅墙（含泵送砼台班费、运费及高速通行费）</t>
  </si>
  <si>
    <t>C25砼坡面防护（含泵送砼台班费、运费及高速通行费）</t>
  </si>
  <si>
    <t>边坡仰斜式泄水孔</t>
  </si>
  <si>
    <t>m</t>
  </si>
  <si>
    <t>C25砼预制块拱形骨架（含预制块运费及高速通行费）</t>
  </si>
  <si>
    <t>C25砼嵌补（含泵送砼台班费、运费及高速通行费）</t>
  </si>
  <si>
    <t>路堑边坡检修踏步钢管扶手</t>
  </si>
  <si>
    <t>C25砼灌缝（含泵送砼台班费、运费及高速通行费）</t>
  </si>
  <si>
    <t>复合土工膜</t>
  </si>
  <si>
    <t>绿化</t>
  </si>
  <si>
    <t>244-1</t>
  </si>
  <si>
    <t>小叶紫薇:D3-4  H≥150  P≥100,袋苗</t>
  </si>
  <si>
    <t>244-2</t>
  </si>
  <si>
    <t>红叶石楠:  H50  P30,袋苗</t>
  </si>
  <si>
    <t>244-3</t>
  </si>
  <si>
    <t>灌化红叶石楠:  H≥100  P≥80,袋苗</t>
  </si>
  <si>
    <t>244-4</t>
  </si>
  <si>
    <t>红叶石楠柱   H≥220  P≥150,袋苗</t>
  </si>
  <si>
    <t>244-5</t>
  </si>
  <si>
    <t>欧洲夹竹桃:每株2-3小支，每支h60,顶径1cm  H≥100,袋苗</t>
  </si>
  <si>
    <t>244-6</t>
  </si>
  <si>
    <t>天竺桂：7—8  H≥300  P≥150,袋苗</t>
  </si>
  <si>
    <t>244-7</t>
  </si>
  <si>
    <t>四季桂:D3-4  H≥150  P≥100,袋苗</t>
  </si>
  <si>
    <t>244-8</t>
  </si>
  <si>
    <t>重瓣扶桑球:D2-3  H≥100-120  P≥60,袋苗</t>
  </si>
  <si>
    <t>244-9</t>
  </si>
  <si>
    <t>海桐球:  H≥100  P≥100,袋苗</t>
  </si>
  <si>
    <t>244-10</t>
  </si>
  <si>
    <t>银叶金合欢:D3-4  H≥150  P≥100,袋苗</t>
  </si>
  <si>
    <t>244-11</t>
  </si>
  <si>
    <t>美花红千层：D3-4,H≥150,P≥100，袋苗</t>
  </si>
  <si>
    <t>244-12</t>
  </si>
  <si>
    <t>洒金柏:  H50  P30,袋苗</t>
  </si>
  <si>
    <t>244-13</t>
  </si>
  <si>
    <t>金森女贞:  H50  P30,袋苗</t>
  </si>
  <si>
    <t>244-14</t>
  </si>
  <si>
    <t>红花继木:  H50  P30,袋苗</t>
  </si>
  <si>
    <t>244-15</t>
  </si>
  <si>
    <t>红花继木球A：H≥100,P≥100,袋苗</t>
  </si>
  <si>
    <t>244-16</t>
  </si>
  <si>
    <t>南洋杉：Φ7-8，H300×150，袋苗</t>
  </si>
  <si>
    <t>244-17</t>
  </si>
  <si>
    <t>茶梅球：H≥80,P≥80,袋苗</t>
  </si>
  <si>
    <t>244-18</t>
  </si>
  <si>
    <t>三角梅球A：H≥100,P≥100，袋苗</t>
  </si>
  <si>
    <t>244-19</t>
  </si>
  <si>
    <t>红绒球：H≥100,p≥100，袋苗</t>
  </si>
  <si>
    <t>244-20</t>
  </si>
  <si>
    <t>茶花：D3-4,H≥150,P≥100，袋苗</t>
  </si>
  <si>
    <t>244-21</t>
  </si>
  <si>
    <t>爬山虎:L100,袋苗</t>
  </si>
  <si>
    <t>244-22</t>
  </si>
  <si>
    <t>油麻藤：袋苗,枝长≥60，袋苗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</si>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</sst>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6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indexed="8"/>
      <name val="宋体"/>
      <charset val="134"/>
    </font>
    <font>
      <sz val="9"/>
      <color indexed="8"/>
      <name val="Arial Narrow"/>
      <charset val="0"/>
    </font>
    <font>
      <sz val="8"/>
      <color indexed="8"/>
      <name val="Arial Narrow"/>
      <charset val="0"/>
    </font>
    <font>
      <sz val="8"/>
      <color indexed="8"/>
      <name val="宋体"/>
      <charset val="0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4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8" borderId="35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2" fillId="0" borderId="37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8" fillId="12" borderId="38" applyNumberFormat="0" applyAlignment="0" applyProtection="0">
      <alignment vertical="center"/>
    </xf>
    <xf numFmtId="0" fontId="49" fillId="12" borderId="34" applyNumberFormat="0" applyAlignment="0" applyProtection="0">
      <alignment vertical="center"/>
    </xf>
    <xf numFmtId="0" fontId="50" fillId="13" borderId="39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1" fillId="0" borderId="40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/>
  </cellStyleXfs>
  <cellXfs count="120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6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wrapText="1"/>
    </xf>
    <xf numFmtId="0" fontId="21" fillId="2" borderId="11" xfId="0" applyNumberFormat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177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2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177" fontId="17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23" fillId="2" borderId="1" xfId="0" applyFont="1" applyFill="1" applyBorder="1" applyAlignment="1" applyProtection="1">
      <alignment horizontal="left" vertical="center" wrapText="1"/>
    </xf>
    <xf numFmtId="0" fontId="23" fillId="2" borderId="13" xfId="0" applyFont="1" applyFill="1" applyBorder="1" applyAlignment="1" applyProtection="1">
      <alignment horizontal="left" vertical="center" wrapText="1"/>
    </xf>
    <xf numFmtId="0" fontId="23" fillId="2" borderId="13" xfId="0" applyFont="1" applyFill="1" applyBorder="1" applyAlignment="1" applyProtection="1">
      <alignment horizontal="center" vertical="center" wrapText="1"/>
    </xf>
    <xf numFmtId="0" fontId="22" fillId="2" borderId="13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4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23" fillId="2" borderId="16" xfId="0" applyFont="1" applyFill="1" applyBorder="1" applyAlignment="1" applyProtection="1">
      <alignment horizontal="left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2" fillId="2" borderId="16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9" xfId="0" applyFont="1" applyFill="1" applyBorder="1" applyAlignment="1" applyProtection="1">
      <alignment horizontal="center" vertical="center" wrapText="1"/>
      <protection hidden="1"/>
    </xf>
    <xf numFmtId="177" fontId="17" fillId="0" borderId="19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9" xfId="0" applyNumberFormat="1" applyFont="1" applyFill="1" applyBorder="1" applyAlignment="1" applyProtection="1">
      <alignment horizontal="right" vertical="center" wrapText="1"/>
      <protection hidden="1"/>
    </xf>
    <xf numFmtId="176" fontId="19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0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 vertical="center" wrapText="1"/>
      <protection hidden="1"/>
    </xf>
    <xf numFmtId="177" fontId="12" fillId="0" borderId="21" xfId="0" applyNumberFormat="1" applyFont="1" applyFill="1" applyBorder="1" applyAlignment="1" applyProtection="1">
      <alignment horizontal="center" vertical="center" wrapText="1"/>
      <protection hidden="1"/>
    </xf>
    <xf numFmtId="176" fontId="24" fillId="0" borderId="22" xfId="0" applyNumberFormat="1" applyFont="1" applyFill="1" applyBorder="1" applyAlignment="1" applyProtection="1">
      <alignment horizontal="center" vertical="center" wrapText="1"/>
      <protection hidden="1"/>
    </xf>
    <xf numFmtId="176" fontId="24" fillId="0" borderId="21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21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23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22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24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16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25" fillId="0" borderId="4" xfId="0" applyFont="1" applyFill="1" applyBorder="1" applyAlignment="1" applyProtection="1">
      <alignment horizontal="center" vertical="center" wrapText="1"/>
      <protection hidden="1"/>
    </xf>
    <xf numFmtId="49" fontId="25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0" borderId="26" xfId="0" applyFont="1" applyFill="1" applyBorder="1" applyAlignment="1" applyProtection="1">
      <alignment horizontal="center" vertical="center" wrapText="1"/>
      <protection hidden="1"/>
    </xf>
    <xf numFmtId="0" fontId="17" fillId="0" borderId="17" xfId="0" applyFont="1" applyFill="1" applyBorder="1" applyAlignment="1" applyProtection="1">
      <alignment horizontal="center" vertical="center" wrapText="1"/>
      <protection hidden="1"/>
    </xf>
    <xf numFmtId="177" fontId="17" fillId="0" borderId="17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7" xfId="0" applyNumberFormat="1" applyFont="1" applyFill="1" applyBorder="1" applyAlignment="1" applyProtection="1">
      <alignment horizontal="right" vertical="center" wrapText="1"/>
      <protection hidden="1"/>
    </xf>
    <xf numFmtId="176" fontId="25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0" applyFont="1" applyFill="1" applyBorder="1" applyProtection="1">
      <alignment vertical="center"/>
      <protection hidden="1"/>
    </xf>
    <xf numFmtId="176" fontId="16" fillId="0" borderId="21" xfId="0" applyNumberFormat="1" applyFont="1" applyFill="1" applyBorder="1" applyAlignment="1" applyProtection="1">
      <alignment horizontal="center" vertical="center"/>
      <protection hidden="1"/>
    </xf>
    <xf numFmtId="176" fontId="25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27" fillId="0" borderId="0" xfId="0" applyFont="1" applyFill="1" applyAlignment="1" applyProtection="1">
      <alignment horizontal="left" vertical="top" wrapText="1"/>
      <protection hidden="1"/>
    </xf>
    <xf numFmtId="0" fontId="28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27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Fill="1" applyBorder="1" applyAlignment="1" applyProtection="1">
      <alignment horizontal="left" vertical="top" wrapText="1"/>
      <protection hidden="1"/>
    </xf>
    <xf numFmtId="0" fontId="30" fillId="0" borderId="28" xfId="0" applyFont="1" applyFill="1" applyBorder="1" applyAlignment="1" applyProtection="1">
      <alignment horizontal="center" vertical="center" wrapText="1"/>
      <protection hidden="1"/>
    </xf>
    <xf numFmtId="0" fontId="30" fillId="0" borderId="29" xfId="0" applyFont="1" applyFill="1" applyBorder="1" applyAlignment="1" applyProtection="1">
      <alignment horizontal="center" vertical="center" wrapText="1"/>
      <protection hidden="1"/>
    </xf>
    <xf numFmtId="0" fontId="30" fillId="0" borderId="30" xfId="0" applyFont="1" applyFill="1" applyBorder="1" applyAlignment="1" applyProtection="1">
      <alignment horizontal="center" vertical="center" wrapText="1"/>
      <protection hidden="1"/>
    </xf>
    <xf numFmtId="0" fontId="30" fillId="0" borderId="31" xfId="0" applyFont="1" applyFill="1" applyBorder="1" applyAlignment="1" applyProtection="1">
      <alignment horizontal="center" vertical="center" wrapText="1"/>
      <protection hidden="1"/>
    </xf>
    <xf numFmtId="0" fontId="3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31" fillId="0" borderId="11" xfId="0" applyFont="1" applyFill="1" applyBorder="1" applyAlignment="1" applyProtection="1">
      <alignment horizontal="center" vertical="center" wrapText="1"/>
      <protection hidden="1"/>
    </xf>
    <xf numFmtId="176" fontId="31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31" fillId="0" borderId="21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9" xfId="0" applyFont="1" applyFill="1" applyBorder="1" applyAlignment="1" applyProtection="1">
      <alignment horizontal="center" vertical="center" wrapText="1"/>
      <protection hidden="1"/>
    </xf>
    <xf numFmtId="0" fontId="31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32" xfId="0" applyFont="1" applyFill="1" applyBorder="1" applyAlignment="1" applyProtection="1">
      <alignment horizontal="center" vertical="center" wrapText="1"/>
      <protection hidden="1"/>
    </xf>
    <xf numFmtId="0" fontId="32" fillId="0" borderId="33" xfId="0" applyFont="1" applyFill="1" applyBorder="1" applyAlignment="1" applyProtection="1">
      <alignment horizontal="center" vertical="center" wrapText="1"/>
      <protection hidden="1"/>
    </xf>
    <xf numFmtId="176" fontId="7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right" vertical="center" wrapText="1"/>
      <protection hidden="1"/>
    </xf>
    <xf numFmtId="0" fontId="34" fillId="0" borderId="0" xfId="0" applyFont="1" applyFill="1" applyBorder="1" applyAlignment="1" applyProtection="1">
      <alignment horizontal="right" vertical="center" wrapText="1"/>
      <protection hidden="1"/>
    </xf>
    <xf numFmtId="176" fontId="3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Alignment="1" applyProtection="1">
      <alignment horizontal="left" vertical="center" wrapText="1"/>
      <protection hidden="1"/>
    </xf>
    <xf numFmtId="176" fontId="26" fillId="0" borderId="0" xfId="0" applyNumberFormat="1" applyFont="1" applyFill="1" applyProtection="1">
      <alignment vertical="center"/>
    </xf>
    <xf numFmtId="0" fontId="35" fillId="0" borderId="0" xfId="0" applyFont="1">
      <alignment vertical="center"/>
    </xf>
    <xf numFmtId="0" fontId="26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view="pageBreakPreview" zoomScaleNormal="145" workbookViewId="0">
      <selection activeCell="B3" sqref="B3:F3"/>
    </sheetView>
  </sheetViews>
  <sheetFormatPr defaultColWidth="9" defaultRowHeight="14"/>
  <cols>
    <col min="1" max="1" width="1.5" style="93" customWidth="1"/>
    <col min="2" max="2" width="10.8727272727273" style="93" customWidth="1"/>
    <col min="3" max="3" width="10.6272727272727" style="93" customWidth="1"/>
    <col min="4" max="4" width="25.6272727272727" style="93" customWidth="1"/>
    <col min="5" max="5" width="17.2545454545455" style="93" customWidth="1"/>
    <col min="6" max="6" width="16.8727272727273" style="93" customWidth="1"/>
    <col min="7" max="7" width="0.872727272727273" style="93" customWidth="1"/>
    <col min="8" max="8" width="11.8727272727273" style="93" customWidth="1"/>
    <col min="9" max="16384" width="9" style="93"/>
  </cols>
  <sheetData>
    <row r="1" spans="1:6">
      <c r="A1" s="94"/>
      <c r="B1" s="94"/>
      <c r="C1" s="94"/>
      <c r="D1" s="94"/>
      <c r="E1" s="94"/>
      <c r="F1" s="95"/>
    </row>
    <row r="2" ht="24.95" customHeight="1" spans="1:6">
      <c r="A2" s="94"/>
      <c r="B2" s="96" t="s">
        <v>0</v>
      </c>
      <c r="C2" s="96"/>
      <c r="D2" s="96"/>
      <c r="E2" s="96"/>
      <c r="F2" s="96"/>
    </row>
    <row r="3" ht="24.95" customHeight="1" spans="1:6">
      <c r="A3" s="94"/>
      <c r="B3" s="97" t="s">
        <v>1</v>
      </c>
      <c r="C3" s="97"/>
      <c r="D3" s="97"/>
      <c r="E3" s="97"/>
      <c r="F3" s="97"/>
    </row>
    <row r="4" s="92" customFormat="1" ht="35.1" customHeight="1" spans="1:6">
      <c r="A4" s="98"/>
      <c r="B4" s="99" t="s">
        <v>2</v>
      </c>
      <c r="C4" s="100" t="s">
        <v>3</v>
      </c>
      <c r="D4" s="100" t="s">
        <v>4</v>
      </c>
      <c r="E4" s="101" t="s">
        <v>5</v>
      </c>
      <c r="F4" s="102" t="s">
        <v>6</v>
      </c>
    </row>
    <row r="5" s="92" customFormat="1" ht="35.1" customHeight="1" spans="1:6">
      <c r="A5" s="98"/>
      <c r="B5" s="103">
        <v>1</v>
      </c>
      <c r="C5" s="104">
        <v>100</v>
      </c>
      <c r="D5" s="105" t="s">
        <v>7</v>
      </c>
      <c r="E5" s="106">
        <f>第100章!G10</f>
        <v>156264</v>
      </c>
      <c r="F5" s="107"/>
    </row>
    <row r="6" s="92" customFormat="1" ht="35.1" customHeight="1" spans="1:6">
      <c r="A6" s="98"/>
      <c r="B6" s="103">
        <v>2</v>
      </c>
      <c r="C6" s="104">
        <v>200</v>
      </c>
      <c r="D6" s="105" t="s">
        <v>8</v>
      </c>
      <c r="E6" s="106">
        <f>第200章!G52</f>
        <v>1280271</v>
      </c>
      <c r="F6" s="107"/>
    </row>
    <row r="7" s="92" customFormat="1" ht="35.1" customHeight="1" spans="1:6">
      <c r="A7" s="98" t="s">
        <v>9</v>
      </c>
      <c r="B7" s="103">
        <v>3</v>
      </c>
      <c r="C7" s="108" t="s">
        <v>10</v>
      </c>
      <c r="D7" s="105"/>
      <c r="E7" s="106">
        <f>SUM(E5:E6)</f>
        <v>1436535</v>
      </c>
      <c r="F7" s="107"/>
    </row>
    <row r="8" s="92" customFormat="1" ht="35.1" customHeight="1" spans="1:10">
      <c r="A8" s="98"/>
      <c r="B8" s="109">
        <v>4</v>
      </c>
      <c r="C8" s="110" t="s">
        <v>11</v>
      </c>
      <c r="D8" s="111"/>
      <c r="E8" s="112">
        <f>E7</f>
        <v>1436535</v>
      </c>
      <c r="F8" s="112"/>
      <c r="I8" s="119"/>
      <c r="J8" s="117"/>
    </row>
    <row r="9" s="92" customFormat="1" ht="17.5" spans="1:7">
      <c r="A9" s="98"/>
      <c r="B9" s="113"/>
      <c r="C9" s="114"/>
      <c r="D9" s="114"/>
      <c r="E9" s="115"/>
      <c r="F9" s="116"/>
      <c r="G9" s="117"/>
    </row>
    <row r="10" s="92" customFormat="1" ht="21" spans="5:8">
      <c r="E10" s="118"/>
      <c r="H10" s="117"/>
    </row>
    <row r="11" s="92" customFormat="1" ht="17.5" spans="6:6">
      <c r="F11" s="117"/>
    </row>
    <row r="12" s="92" customFormat="1" ht="17.5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10"/>
  <sheetViews>
    <sheetView view="pageBreakPreview" zoomScaleNormal="145" workbookViewId="0">
      <selection activeCell="B1" sqref="B1:I10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项目名称：2022年永杭高速公路水毁修复及绿化工程（合同包2）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65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66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67" t="s">
        <v>20</v>
      </c>
      <c r="J5"/>
    </row>
    <row r="6" s="14" customFormat="1" ht="24.95" customHeight="1" spans="2:10">
      <c r="B6" s="75">
        <v>101</v>
      </c>
      <c r="C6" s="76" t="s">
        <v>21</v>
      </c>
      <c r="D6" s="76" t="s">
        <v>22</v>
      </c>
      <c r="E6" s="45"/>
      <c r="F6" s="46"/>
      <c r="G6" s="77"/>
      <c r="H6" s="78"/>
      <c r="I6" s="89"/>
      <c r="J6"/>
    </row>
    <row r="7" s="14" customFormat="1" ht="24.95" customHeight="1" spans="2:10">
      <c r="B7" s="79" t="s">
        <v>23</v>
      </c>
      <c r="C7" s="76" t="s">
        <v>24</v>
      </c>
      <c r="D7" s="76" t="s">
        <v>22</v>
      </c>
      <c r="E7" s="45"/>
      <c r="F7" s="46"/>
      <c r="G7" s="77"/>
      <c r="H7" s="78"/>
      <c r="I7" s="89"/>
      <c r="J7"/>
    </row>
    <row r="8" s="14" customFormat="1" ht="24.95" customHeight="1" spans="2:10">
      <c r="B8" s="80" t="s">
        <v>25</v>
      </c>
      <c r="C8" s="45" t="s">
        <v>26</v>
      </c>
      <c r="D8" s="45" t="s">
        <v>27</v>
      </c>
      <c r="E8" s="45">
        <v>1</v>
      </c>
      <c r="F8" s="81">
        <v>5720</v>
      </c>
      <c r="G8" s="81">
        <f>ROUND(E8*F8,0)</f>
        <v>5720</v>
      </c>
      <c r="H8" s="82"/>
      <c r="I8" s="90"/>
      <c r="J8"/>
    </row>
    <row r="9" s="14" customFormat="1" ht="24.95" customHeight="1" spans="2:10">
      <c r="B9" s="80" t="s">
        <v>28</v>
      </c>
      <c r="C9" s="76" t="s">
        <v>29</v>
      </c>
      <c r="D9" s="45" t="s">
        <v>27</v>
      </c>
      <c r="E9" s="45">
        <v>1</v>
      </c>
      <c r="F9" s="81">
        <v>150544</v>
      </c>
      <c r="G9" s="81">
        <f>ROUND(E9*F9,0)</f>
        <v>150544</v>
      </c>
      <c r="H9" s="82"/>
      <c r="I9" s="90"/>
      <c r="J9"/>
    </row>
    <row r="10" s="14" customFormat="1" ht="24.95" customHeight="1" spans="2:9">
      <c r="B10" s="83" t="s">
        <v>30</v>
      </c>
      <c r="C10" s="84"/>
      <c r="D10" s="84"/>
      <c r="E10" s="85"/>
      <c r="F10" s="86"/>
      <c r="G10" s="87">
        <f>ROUND(SUM(G6:G9),0)</f>
        <v>156264</v>
      </c>
      <c r="H10" s="88"/>
      <c r="I10" s="91"/>
    </row>
  </sheetData>
  <autoFilter ref="C1:C10">
    <extLst/>
  </autoFilter>
  <mergeCells count="10">
    <mergeCell ref="B1:I1"/>
    <mergeCell ref="B2:I2"/>
    <mergeCell ref="B3:I3"/>
    <mergeCell ref="F4:G4"/>
    <mergeCell ref="H4:I4"/>
    <mergeCell ref="B10:E10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W52"/>
  <sheetViews>
    <sheetView tabSelected="1" view="pageBreakPreview" zoomScaleNormal="140" topLeftCell="A41" workbookViewId="0">
      <selection activeCell="B1" sqref="B1:I52"/>
    </sheetView>
  </sheetViews>
  <sheetFormatPr defaultColWidth="9" defaultRowHeight="14"/>
  <cols>
    <col min="1" max="1" width="0.872727272727273" style="15" customWidth="1"/>
    <col min="2" max="2" width="7.62727272727273" style="15" customWidth="1"/>
    <col min="3" max="3" width="30.6272727272727" style="15" customWidth="1"/>
    <col min="4" max="5" width="6.62727272727273" style="15" customWidth="1"/>
    <col min="6" max="7" width="9.62727272727273" style="15" customWidth="1"/>
    <col min="8" max="8" width="9.62727272727273" style="16" customWidth="1"/>
    <col min="9" max="9" width="9.62727272727273" style="15" customWidth="1"/>
    <col min="10" max="10" width="0.872727272727273" style="15" customWidth="1"/>
    <col min="11" max="13" width="9" style="15"/>
    <col min="14" max="14" width="9.54545454545454" style="15"/>
    <col min="15" max="19" width="9" style="15"/>
    <col min="20" max="20" width="10.5454545454545" style="15"/>
    <col min="2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项目名称：2022年永杭高速公路水毁修复及绿化工程（合同包2）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31</v>
      </c>
      <c r="C3" s="21"/>
      <c r="D3" s="21"/>
      <c r="E3" s="21"/>
      <c r="F3" s="21"/>
      <c r="G3" s="21"/>
      <c r="H3" s="21"/>
      <c r="I3" s="65"/>
    </row>
    <row r="4" s="14" customFormat="1" ht="20.1" customHeight="1" spans="2:23">
      <c r="B4" s="22" t="s">
        <v>14</v>
      </c>
      <c r="C4" s="23" t="s">
        <v>32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6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4" customFormat="1" ht="20.1" customHeight="1" spans="2:23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67" t="s">
        <v>20</v>
      </c>
      <c r="J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="14" customFormat="1" ht="20.1" customHeight="1" spans="2:23">
      <c r="B6" s="29">
        <v>201</v>
      </c>
      <c r="C6" s="30" t="s">
        <v>33</v>
      </c>
      <c r="D6" s="31" t="s">
        <v>34</v>
      </c>
      <c r="E6" s="32">
        <v>1464.796</v>
      </c>
      <c r="F6" s="33">
        <v>39.95</v>
      </c>
      <c r="G6" s="34">
        <f t="shared" ref="G6:G11" si="0">ROUND(E6*F6,0)</f>
        <v>58519</v>
      </c>
      <c r="H6" s="35"/>
      <c r="I6" s="68"/>
      <c r="J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="14" customFormat="1" ht="21" customHeight="1" spans="2:23">
      <c r="B7" s="29">
        <v>202</v>
      </c>
      <c r="C7" s="30" t="s">
        <v>35</v>
      </c>
      <c r="D7" s="31" t="s">
        <v>34</v>
      </c>
      <c r="E7" s="33">
        <v>230.7</v>
      </c>
      <c r="F7" s="33">
        <v>843.43</v>
      </c>
      <c r="G7" s="34">
        <f t="shared" si="0"/>
        <v>194579</v>
      </c>
      <c r="H7" s="35"/>
      <c r="I7" s="69"/>
      <c r="J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4" customFormat="1" ht="21" customHeight="1" spans="2:23">
      <c r="B8" s="29">
        <v>203</v>
      </c>
      <c r="C8" s="30" t="s">
        <v>36</v>
      </c>
      <c r="D8" s="31" t="s">
        <v>34</v>
      </c>
      <c r="E8" s="33">
        <v>31.55</v>
      </c>
      <c r="F8" s="33">
        <v>825.1</v>
      </c>
      <c r="G8" s="34">
        <f t="shared" si="0"/>
        <v>26032</v>
      </c>
      <c r="H8" s="36"/>
      <c r="I8" s="70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="14" customFormat="1" ht="21" customHeight="1" spans="2:23">
      <c r="B9" s="29">
        <v>204</v>
      </c>
      <c r="C9" s="30" t="s">
        <v>37</v>
      </c>
      <c r="D9" s="31" t="s">
        <v>38</v>
      </c>
      <c r="E9" s="33">
        <v>20</v>
      </c>
      <c r="F9" s="33">
        <v>6.75</v>
      </c>
      <c r="G9" s="34">
        <f t="shared" si="0"/>
        <v>135</v>
      </c>
      <c r="H9" s="36"/>
      <c r="I9" s="70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="14" customFormat="1" ht="21" customHeight="1" spans="2:23">
      <c r="B10" s="29">
        <v>205</v>
      </c>
      <c r="C10" s="37" t="s">
        <v>39</v>
      </c>
      <c r="D10" s="38" t="s">
        <v>40</v>
      </c>
      <c r="E10" s="39">
        <v>85.5</v>
      </c>
      <c r="F10" s="33">
        <v>795.12</v>
      </c>
      <c r="G10" s="34">
        <f t="shared" si="0"/>
        <v>67983</v>
      </c>
      <c r="H10" s="36"/>
      <c r="I10" s="70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4" customFormat="1" ht="22" customHeight="1" spans="2:9">
      <c r="B11" s="29">
        <v>206</v>
      </c>
      <c r="C11" s="30" t="s">
        <v>41</v>
      </c>
      <c r="D11" s="40" t="s">
        <v>40</v>
      </c>
      <c r="E11" s="41">
        <v>183.8</v>
      </c>
      <c r="F11" s="33">
        <v>832.94</v>
      </c>
      <c r="G11" s="34">
        <f t="shared" si="0"/>
        <v>153094</v>
      </c>
      <c r="H11" s="36"/>
      <c r="I11" s="70"/>
    </row>
    <row r="12" s="14" customFormat="1" ht="24.95" customHeight="1" spans="2:9">
      <c r="B12" s="29">
        <v>207</v>
      </c>
      <c r="C12" s="30" t="s">
        <v>42</v>
      </c>
      <c r="D12" s="42" t="s">
        <v>40</v>
      </c>
      <c r="E12" s="41">
        <v>11.29</v>
      </c>
      <c r="F12" s="43">
        <v>378.92</v>
      </c>
      <c r="G12" s="34">
        <f t="shared" ref="G12:G28" si="1">ROUND(E12*F12,0)</f>
        <v>4278</v>
      </c>
      <c r="H12" s="36"/>
      <c r="I12" s="70"/>
    </row>
    <row r="13" s="14" customFormat="1" ht="24.95" customHeight="1" spans="2:9">
      <c r="B13" s="29">
        <v>208</v>
      </c>
      <c r="C13" s="30" t="s">
        <v>43</v>
      </c>
      <c r="D13" s="42" t="s">
        <v>38</v>
      </c>
      <c r="E13" s="41">
        <v>2</v>
      </c>
      <c r="F13" s="43">
        <v>14.5</v>
      </c>
      <c r="G13" s="34">
        <f t="shared" si="1"/>
        <v>29</v>
      </c>
      <c r="H13" s="36"/>
      <c r="I13" s="70"/>
    </row>
    <row r="14" s="14" customFormat="1" ht="24.95" customHeight="1" spans="2:9">
      <c r="B14" s="29">
        <v>209</v>
      </c>
      <c r="C14" s="30" t="s">
        <v>44</v>
      </c>
      <c r="D14" s="42" t="s">
        <v>38</v>
      </c>
      <c r="E14" s="41">
        <v>1547.8</v>
      </c>
      <c r="F14" s="43">
        <v>29.74</v>
      </c>
      <c r="G14" s="34">
        <f t="shared" si="1"/>
        <v>46032</v>
      </c>
      <c r="H14" s="36"/>
      <c r="I14" s="70"/>
    </row>
    <row r="15" s="14" customFormat="1" ht="24.95" customHeight="1" spans="2:9">
      <c r="B15" s="29">
        <v>210</v>
      </c>
      <c r="C15" s="30" t="s">
        <v>45</v>
      </c>
      <c r="D15" s="42" t="s">
        <v>46</v>
      </c>
      <c r="E15" s="41">
        <v>387</v>
      </c>
      <c r="F15" s="43">
        <v>21.38</v>
      </c>
      <c r="G15" s="34">
        <f t="shared" si="1"/>
        <v>8274</v>
      </c>
      <c r="H15" s="36"/>
      <c r="I15" s="70"/>
    </row>
    <row r="16" s="14" customFormat="1" ht="24.95" customHeight="1" spans="2:9">
      <c r="B16" s="29">
        <v>211</v>
      </c>
      <c r="C16" s="30" t="s">
        <v>47</v>
      </c>
      <c r="D16" s="42" t="s">
        <v>46</v>
      </c>
      <c r="E16" s="41">
        <v>387</v>
      </c>
      <c r="F16" s="43">
        <v>52.49</v>
      </c>
      <c r="G16" s="34">
        <f t="shared" si="1"/>
        <v>20314</v>
      </c>
      <c r="H16" s="36"/>
      <c r="I16" s="70"/>
    </row>
    <row r="17" s="14" customFormat="1" ht="24.95" customHeight="1" spans="2:9">
      <c r="B17" s="29">
        <v>212</v>
      </c>
      <c r="C17" s="30" t="s">
        <v>48</v>
      </c>
      <c r="D17" s="42" t="s">
        <v>40</v>
      </c>
      <c r="E17" s="41">
        <v>13.4</v>
      </c>
      <c r="F17" s="43">
        <v>60.22</v>
      </c>
      <c r="G17" s="34">
        <f t="shared" si="1"/>
        <v>807</v>
      </c>
      <c r="H17" s="36"/>
      <c r="I17" s="70"/>
    </row>
    <row r="18" s="14" customFormat="1" ht="24.95" customHeight="1" spans="2:9">
      <c r="B18" s="29">
        <v>213</v>
      </c>
      <c r="C18" s="30" t="s">
        <v>49</v>
      </c>
      <c r="D18" s="42" t="s">
        <v>40</v>
      </c>
      <c r="E18" s="41">
        <v>21</v>
      </c>
      <c r="F18" s="43">
        <v>865.24</v>
      </c>
      <c r="G18" s="34">
        <f t="shared" si="1"/>
        <v>18170</v>
      </c>
      <c r="H18" s="36"/>
      <c r="I18" s="70"/>
    </row>
    <row r="19" s="14" customFormat="1" ht="24.95" customHeight="1" spans="2:9">
      <c r="B19" s="29">
        <v>214</v>
      </c>
      <c r="C19" s="30" t="s">
        <v>50</v>
      </c>
      <c r="D19" s="42" t="s">
        <v>40</v>
      </c>
      <c r="E19" s="41">
        <v>19.9</v>
      </c>
      <c r="F19" s="43">
        <v>524.37</v>
      </c>
      <c r="G19" s="34">
        <f t="shared" si="1"/>
        <v>10435</v>
      </c>
      <c r="H19" s="36"/>
      <c r="I19" s="70"/>
    </row>
    <row r="20" s="14" customFormat="1" ht="24.95" customHeight="1" spans="2:9">
      <c r="B20" s="29">
        <v>215</v>
      </c>
      <c r="C20" s="30" t="s">
        <v>51</v>
      </c>
      <c r="D20" s="42" t="s">
        <v>40</v>
      </c>
      <c r="E20" s="41">
        <v>1.03</v>
      </c>
      <c r="F20" s="43">
        <v>988.35</v>
      </c>
      <c r="G20" s="34">
        <f t="shared" si="1"/>
        <v>1018</v>
      </c>
      <c r="H20" s="36"/>
      <c r="I20" s="70"/>
    </row>
    <row r="21" s="14" customFormat="1" ht="24.95" customHeight="1" spans="2:9">
      <c r="B21" s="29">
        <v>216</v>
      </c>
      <c r="C21" s="30" t="s">
        <v>52</v>
      </c>
      <c r="D21" s="42" t="s">
        <v>40</v>
      </c>
      <c r="E21" s="41">
        <v>11.35</v>
      </c>
      <c r="F21" s="43">
        <v>838.5</v>
      </c>
      <c r="G21" s="34">
        <f t="shared" si="1"/>
        <v>9517</v>
      </c>
      <c r="H21" s="36"/>
      <c r="I21" s="70"/>
    </row>
    <row r="22" s="14" customFormat="1" ht="24.95" customHeight="1" spans="2:9">
      <c r="B22" s="29">
        <v>217</v>
      </c>
      <c r="C22" s="30" t="s">
        <v>53</v>
      </c>
      <c r="D22" s="42" t="s">
        <v>38</v>
      </c>
      <c r="E22" s="41">
        <v>346.2</v>
      </c>
      <c r="F22" s="43">
        <v>265.96</v>
      </c>
      <c r="G22" s="34">
        <f t="shared" si="1"/>
        <v>92075</v>
      </c>
      <c r="H22" s="36"/>
      <c r="I22" s="70"/>
    </row>
    <row r="23" s="14" customFormat="1" ht="24.95" customHeight="1" spans="2:9">
      <c r="B23" s="29">
        <v>218</v>
      </c>
      <c r="C23" s="30" t="s">
        <v>54</v>
      </c>
      <c r="D23" s="42" t="s">
        <v>55</v>
      </c>
      <c r="E23" s="41">
        <v>225</v>
      </c>
      <c r="F23" s="43">
        <v>127.6</v>
      </c>
      <c r="G23" s="34">
        <f t="shared" si="1"/>
        <v>28710</v>
      </c>
      <c r="H23" s="36"/>
      <c r="I23" s="70"/>
    </row>
    <row r="24" s="14" customFormat="1" ht="24.95" customHeight="1" spans="2:9">
      <c r="B24" s="29">
        <v>219</v>
      </c>
      <c r="C24" s="30" t="s">
        <v>56</v>
      </c>
      <c r="D24" s="42" t="s">
        <v>40</v>
      </c>
      <c r="E24" s="41">
        <v>42.4</v>
      </c>
      <c r="F24" s="43">
        <v>1527.43</v>
      </c>
      <c r="G24" s="34">
        <f t="shared" si="1"/>
        <v>64763</v>
      </c>
      <c r="H24" s="36"/>
      <c r="I24" s="70"/>
    </row>
    <row r="25" s="14" customFormat="1" ht="24.95" customHeight="1" spans="2:9">
      <c r="B25" s="29">
        <v>220</v>
      </c>
      <c r="C25" s="30" t="s">
        <v>57</v>
      </c>
      <c r="D25" s="42" t="s">
        <v>40</v>
      </c>
      <c r="E25" s="41">
        <v>62.5</v>
      </c>
      <c r="F25" s="43">
        <v>855.07</v>
      </c>
      <c r="G25" s="34">
        <f t="shared" si="1"/>
        <v>53442</v>
      </c>
      <c r="H25" s="36"/>
      <c r="I25" s="70"/>
    </row>
    <row r="26" s="14" customFormat="1" ht="24.95" customHeight="1" spans="2:9">
      <c r="B26" s="29">
        <v>221</v>
      </c>
      <c r="C26" s="30" t="s">
        <v>58</v>
      </c>
      <c r="D26" s="42" t="s">
        <v>55</v>
      </c>
      <c r="E26" s="41">
        <v>32</v>
      </c>
      <c r="F26" s="43">
        <v>309.5</v>
      </c>
      <c r="G26" s="34">
        <f t="shared" si="1"/>
        <v>9904</v>
      </c>
      <c r="H26" s="36"/>
      <c r="I26" s="70"/>
    </row>
    <row r="27" s="14" customFormat="1" ht="24.95" customHeight="1" spans="2:9">
      <c r="B27" s="29">
        <v>222</v>
      </c>
      <c r="C27" s="30" t="s">
        <v>59</v>
      </c>
      <c r="D27" s="42" t="s">
        <v>40</v>
      </c>
      <c r="E27" s="41">
        <v>42</v>
      </c>
      <c r="F27" s="43">
        <v>921.02</v>
      </c>
      <c r="G27" s="34">
        <f t="shared" si="1"/>
        <v>38683</v>
      </c>
      <c r="H27" s="36"/>
      <c r="I27" s="70"/>
    </row>
    <row r="28" s="14" customFormat="1" ht="24.95" customHeight="1" spans="2:9">
      <c r="B28" s="29">
        <v>223</v>
      </c>
      <c r="C28" s="30" t="s">
        <v>60</v>
      </c>
      <c r="D28" s="42" t="s">
        <v>38</v>
      </c>
      <c r="E28" s="41">
        <v>32.6</v>
      </c>
      <c r="F28" s="43">
        <v>21.63</v>
      </c>
      <c r="G28" s="34">
        <f t="shared" si="1"/>
        <v>705</v>
      </c>
      <c r="H28" s="36"/>
      <c r="I28" s="70"/>
    </row>
    <row r="29" s="14" customFormat="1" ht="24.95" customHeight="1" spans="2:9">
      <c r="B29" s="44">
        <v>224</v>
      </c>
      <c r="C29" s="45" t="s">
        <v>61</v>
      </c>
      <c r="D29" s="45"/>
      <c r="E29" s="43"/>
      <c r="F29" s="46"/>
      <c r="G29" s="36"/>
      <c r="H29" s="36"/>
      <c r="I29" s="70"/>
    </row>
    <row r="30" s="14" customFormat="1" ht="24.95" customHeight="1" spans="2:9">
      <c r="B30" s="44" t="s">
        <v>62</v>
      </c>
      <c r="C30" s="47" t="s">
        <v>63</v>
      </c>
      <c r="D30" s="42" t="s">
        <v>46</v>
      </c>
      <c r="E30" s="41">
        <v>306</v>
      </c>
      <c r="F30" s="33">
        <v>60.29</v>
      </c>
      <c r="G30" s="34">
        <f>ROUND(E30*F30,0)</f>
        <v>18449</v>
      </c>
      <c r="H30" s="36"/>
      <c r="I30" s="70"/>
    </row>
    <row r="31" s="14" customFormat="1" ht="24.95" customHeight="1" spans="2:9">
      <c r="B31" s="44" t="s">
        <v>64</v>
      </c>
      <c r="C31" s="47" t="s">
        <v>65</v>
      </c>
      <c r="D31" s="42" t="s">
        <v>46</v>
      </c>
      <c r="E31" s="41">
        <v>2300</v>
      </c>
      <c r="F31" s="33">
        <v>9.89</v>
      </c>
      <c r="G31" s="34">
        <f t="shared" ref="G31:G51" si="2">ROUND(E31*F31,0)</f>
        <v>22747</v>
      </c>
      <c r="H31" s="36"/>
      <c r="I31" s="70"/>
    </row>
    <row r="32" s="14" customFormat="1" ht="24.95" customHeight="1" spans="2:9">
      <c r="B32" s="44" t="s">
        <v>66</v>
      </c>
      <c r="C32" s="47" t="s">
        <v>67</v>
      </c>
      <c r="D32" s="42" t="s">
        <v>46</v>
      </c>
      <c r="E32" s="41">
        <v>1</v>
      </c>
      <c r="F32" s="33">
        <v>73</v>
      </c>
      <c r="G32" s="34">
        <f t="shared" si="2"/>
        <v>73</v>
      </c>
      <c r="H32" s="36"/>
      <c r="I32" s="70"/>
    </row>
    <row r="33" s="14" customFormat="1" ht="24.95" customHeight="1" spans="2:9">
      <c r="B33" s="44" t="s">
        <v>68</v>
      </c>
      <c r="C33" s="48" t="s">
        <v>69</v>
      </c>
      <c r="D33" s="49" t="s">
        <v>46</v>
      </c>
      <c r="E33" s="50">
        <v>200</v>
      </c>
      <c r="F33" s="51">
        <v>124.66</v>
      </c>
      <c r="G33" s="34">
        <f t="shared" si="2"/>
        <v>24932</v>
      </c>
      <c r="H33" s="52"/>
      <c r="I33" s="71"/>
    </row>
    <row r="34" s="14" customFormat="1" ht="24.95" customHeight="1" spans="2:9">
      <c r="B34" s="44" t="s">
        <v>70</v>
      </c>
      <c r="C34" s="48" t="s">
        <v>71</v>
      </c>
      <c r="D34" s="49" t="s">
        <v>46</v>
      </c>
      <c r="E34" s="50">
        <v>924</v>
      </c>
      <c r="F34" s="32">
        <v>28.2</v>
      </c>
      <c r="G34" s="34">
        <f t="shared" si="2"/>
        <v>26057</v>
      </c>
      <c r="H34" s="53"/>
      <c r="I34" s="72"/>
    </row>
    <row r="35" s="14" customFormat="1" ht="24.95" customHeight="1" spans="2:9">
      <c r="B35" s="44" t="s">
        <v>72</v>
      </c>
      <c r="C35" s="48" t="s">
        <v>73</v>
      </c>
      <c r="D35" s="49" t="s">
        <v>46</v>
      </c>
      <c r="E35" s="50">
        <v>247</v>
      </c>
      <c r="F35" s="32">
        <v>155.72</v>
      </c>
      <c r="G35" s="34">
        <f t="shared" si="2"/>
        <v>38463</v>
      </c>
      <c r="H35" s="53"/>
      <c r="I35" s="72"/>
    </row>
    <row r="36" s="14" customFormat="1" ht="24.95" customHeight="1" spans="2:9">
      <c r="B36" s="44" t="s">
        <v>74</v>
      </c>
      <c r="C36" s="48" t="s">
        <v>75</v>
      </c>
      <c r="D36" s="49" t="s">
        <v>46</v>
      </c>
      <c r="E36" s="50">
        <v>272</v>
      </c>
      <c r="F36" s="32">
        <v>143.33</v>
      </c>
      <c r="G36" s="34">
        <f t="shared" si="2"/>
        <v>38986</v>
      </c>
      <c r="H36" s="53"/>
      <c r="I36" s="72"/>
    </row>
    <row r="37" s="14" customFormat="1" ht="24.95" customHeight="1" spans="2:9">
      <c r="B37" s="44" t="s">
        <v>76</v>
      </c>
      <c r="C37" s="48" t="s">
        <v>77</v>
      </c>
      <c r="D37" s="49" t="s">
        <v>46</v>
      </c>
      <c r="E37" s="50">
        <v>123</v>
      </c>
      <c r="F37" s="32">
        <v>112.79</v>
      </c>
      <c r="G37" s="34">
        <f t="shared" si="2"/>
        <v>13873</v>
      </c>
      <c r="H37" s="53"/>
      <c r="I37" s="72"/>
    </row>
    <row r="38" s="14" customFormat="1" ht="24.95" customHeight="1" spans="2:9">
      <c r="B38" s="44" t="s">
        <v>78</v>
      </c>
      <c r="C38" s="48" t="s">
        <v>79</v>
      </c>
      <c r="D38" s="49" t="s">
        <v>46</v>
      </c>
      <c r="E38" s="50">
        <v>106</v>
      </c>
      <c r="F38" s="32">
        <v>111.82</v>
      </c>
      <c r="G38" s="34">
        <f t="shared" si="2"/>
        <v>11853</v>
      </c>
      <c r="H38" s="53"/>
      <c r="I38" s="72"/>
    </row>
    <row r="39" s="14" customFormat="1" ht="24.95" customHeight="1" spans="2:9">
      <c r="B39" s="44" t="s">
        <v>80</v>
      </c>
      <c r="C39" s="48" t="s">
        <v>81</v>
      </c>
      <c r="D39" s="49" t="s">
        <v>46</v>
      </c>
      <c r="E39" s="50">
        <v>372</v>
      </c>
      <c r="F39" s="32">
        <v>90.73</v>
      </c>
      <c r="G39" s="34">
        <f t="shared" si="2"/>
        <v>33752</v>
      </c>
      <c r="H39" s="53"/>
      <c r="I39" s="72"/>
    </row>
    <row r="40" s="14" customFormat="1" ht="24.95" customHeight="1" spans="2:9">
      <c r="B40" s="44" t="s">
        <v>82</v>
      </c>
      <c r="C40" s="48" t="s">
        <v>83</v>
      </c>
      <c r="D40" s="49" t="s">
        <v>46</v>
      </c>
      <c r="E40" s="50">
        <v>327</v>
      </c>
      <c r="F40" s="32">
        <v>136.51</v>
      </c>
      <c r="G40" s="34">
        <f t="shared" si="2"/>
        <v>44639</v>
      </c>
      <c r="H40" s="53"/>
      <c r="I40" s="72"/>
    </row>
    <row r="41" s="14" customFormat="1" ht="24.95" customHeight="1" spans="2:9">
      <c r="B41" s="44" t="s">
        <v>84</v>
      </c>
      <c r="C41" s="48" t="s">
        <v>85</v>
      </c>
      <c r="D41" s="49" t="s">
        <v>46</v>
      </c>
      <c r="E41" s="50">
        <v>1650</v>
      </c>
      <c r="F41" s="32">
        <v>9.43</v>
      </c>
      <c r="G41" s="34">
        <f t="shared" si="2"/>
        <v>15560</v>
      </c>
      <c r="H41" s="53"/>
      <c r="I41" s="72"/>
    </row>
    <row r="42" s="14" customFormat="1" ht="24.95" customHeight="1" spans="2:9">
      <c r="B42" s="44" t="s">
        <v>86</v>
      </c>
      <c r="C42" s="48" t="s">
        <v>87</v>
      </c>
      <c r="D42" s="49" t="s">
        <v>46</v>
      </c>
      <c r="E42" s="50">
        <v>1650</v>
      </c>
      <c r="F42" s="32">
        <v>9.54</v>
      </c>
      <c r="G42" s="34">
        <f t="shared" si="2"/>
        <v>15741</v>
      </c>
      <c r="H42" s="53"/>
      <c r="I42" s="72"/>
    </row>
    <row r="43" s="14" customFormat="1" ht="24.95" customHeight="1" spans="2:9">
      <c r="B43" s="44" t="s">
        <v>88</v>
      </c>
      <c r="C43" s="48" t="s">
        <v>89</v>
      </c>
      <c r="D43" s="49" t="s">
        <v>46</v>
      </c>
      <c r="E43" s="50">
        <v>550</v>
      </c>
      <c r="F43" s="32">
        <v>10.09</v>
      </c>
      <c r="G43" s="34">
        <f t="shared" si="2"/>
        <v>5550</v>
      </c>
      <c r="H43" s="53"/>
      <c r="I43" s="72"/>
    </row>
    <row r="44" s="14" customFormat="1" ht="24.95" customHeight="1" spans="2:9">
      <c r="B44" s="44" t="s">
        <v>90</v>
      </c>
      <c r="C44" s="48" t="s">
        <v>91</v>
      </c>
      <c r="D44" s="49" t="s">
        <v>46</v>
      </c>
      <c r="E44" s="50">
        <v>8</v>
      </c>
      <c r="F44" s="32">
        <v>116.63</v>
      </c>
      <c r="G44" s="34">
        <f t="shared" si="2"/>
        <v>933</v>
      </c>
      <c r="H44" s="53"/>
      <c r="I44" s="72"/>
    </row>
    <row r="45" s="14" customFormat="1" ht="24.95" customHeight="1" spans="2:9">
      <c r="B45" s="44" t="s">
        <v>92</v>
      </c>
      <c r="C45" s="48" t="s">
        <v>93</v>
      </c>
      <c r="D45" s="49" t="s">
        <v>46</v>
      </c>
      <c r="E45" s="50">
        <v>28</v>
      </c>
      <c r="F45" s="32">
        <v>368.29</v>
      </c>
      <c r="G45" s="34">
        <f t="shared" si="2"/>
        <v>10312</v>
      </c>
      <c r="H45" s="53"/>
      <c r="I45" s="72"/>
    </row>
    <row r="46" s="14" customFormat="1" ht="24.95" customHeight="1" spans="2:9">
      <c r="B46" s="44" t="s">
        <v>94</v>
      </c>
      <c r="C46" s="48" t="s">
        <v>95</v>
      </c>
      <c r="D46" s="49" t="s">
        <v>46</v>
      </c>
      <c r="E46" s="50">
        <v>135</v>
      </c>
      <c r="F46" s="32">
        <v>128.26</v>
      </c>
      <c r="G46" s="34">
        <f t="shared" si="2"/>
        <v>17315</v>
      </c>
      <c r="H46" s="53"/>
      <c r="I46" s="72"/>
    </row>
    <row r="47" s="14" customFormat="1" ht="24.95" customHeight="1" spans="2:9">
      <c r="B47" s="44" t="s">
        <v>96</v>
      </c>
      <c r="C47" s="48" t="s">
        <v>97</v>
      </c>
      <c r="D47" s="49" t="s">
        <v>46</v>
      </c>
      <c r="E47" s="50">
        <v>20</v>
      </c>
      <c r="F47" s="32">
        <v>81.3</v>
      </c>
      <c r="G47" s="34">
        <f t="shared" si="2"/>
        <v>1626</v>
      </c>
      <c r="H47" s="53"/>
      <c r="I47" s="72"/>
    </row>
    <row r="48" s="14" customFormat="1" ht="24.95" customHeight="1" spans="2:9">
      <c r="B48" s="44" t="s">
        <v>98</v>
      </c>
      <c r="C48" s="48" t="s">
        <v>99</v>
      </c>
      <c r="D48" s="49" t="s">
        <v>46</v>
      </c>
      <c r="E48" s="50">
        <v>153</v>
      </c>
      <c r="F48" s="32">
        <v>84.07</v>
      </c>
      <c r="G48" s="34">
        <f t="shared" si="2"/>
        <v>12863</v>
      </c>
      <c r="H48" s="53"/>
      <c r="I48" s="72"/>
    </row>
    <row r="49" s="14" customFormat="1" ht="24.95" customHeight="1" spans="2:9">
      <c r="B49" s="44" t="s">
        <v>100</v>
      </c>
      <c r="C49" s="48" t="s">
        <v>101</v>
      </c>
      <c r="D49" s="49" t="s">
        <v>46</v>
      </c>
      <c r="E49" s="50">
        <v>61</v>
      </c>
      <c r="F49" s="32">
        <v>177.95</v>
      </c>
      <c r="G49" s="34">
        <f t="shared" si="2"/>
        <v>10855</v>
      </c>
      <c r="H49" s="53"/>
      <c r="I49" s="72"/>
    </row>
    <row r="50" s="14" customFormat="1" ht="24.95" customHeight="1" spans="2:9">
      <c r="B50" s="44" t="s">
        <v>102</v>
      </c>
      <c r="C50" s="48" t="s">
        <v>103</v>
      </c>
      <c r="D50" s="49" t="s">
        <v>46</v>
      </c>
      <c r="E50" s="50">
        <v>1104</v>
      </c>
      <c r="F50" s="32">
        <v>3.91</v>
      </c>
      <c r="G50" s="34">
        <f t="shared" si="2"/>
        <v>4317</v>
      </c>
      <c r="H50" s="53"/>
      <c r="I50" s="72"/>
    </row>
    <row r="51" s="14" customFormat="1" ht="24.95" customHeight="1" spans="2:9">
      <c r="B51" s="54" t="s">
        <v>104</v>
      </c>
      <c r="C51" s="55" t="s">
        <v>105</v>
      </c>
      <c r="D51" s="56" t="s">
        <v>46</v>
      </c>
      <c r="E51" s="57">
        <v>714</v>
      </c>
      <c r="F51" s="58">
        <v>5.43</v>
      </c>
      <c r="G51" s="34">
        <f t="shared" si="2"/>
        <v>3877</v>
      </c>
      <c r="H51" s="59"/>
      <c r="I51" s="73"/>
    </row>
    <row r="52" s="14" customFormat="1" ht="24.95" customHeight="1" spans="2:9">
      <c r="B52" s="60" t="s">
        <v>106</v>
      </c>
      <c r="C52" s="61"/>
      <c r="D52" s="61"/>
      <c r="E52" s="62"/>
      <c r="F52" s="63"/>
      <c r="G52" s="64">
        <f>SUM(G6:G51)</f>
        <v>1280271</v>
      </c>
      <c r="H52" s="64"/>
      <c r="I52" s="74"/>
    </row>
  </sheetData>
  <autoFilter ref="D1:D158">
    <extLst/>
  </autoFilter>
  <mergeCells count="10">
    <mergeCell ref="B1:I1"/>
    <mergeCell ref="B2:I2"/>
    <mergeCell ref="B3:I3"/>
    <mergeCell ref="F4:G4"/>
    <mergeCell ref="H4:I4"/>
    <mergeCell ref="B52:E52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" outlineLevelCol="7"/>
  <cols>
    <col min="1" max="1" width="5.62727272727273" style="1" customWidth="1"/>
    <col min="2" max="2" width="15.7545454545455" style="1" customWidth="1"/>
    <col min="3" max="3" width="66" style="1" customWidth="1"/>
    <col min="4" max="4" width="5.37272727272727" style="1" customWidth="1"/>
    <col min="5" max="5" width="9.12727272727273" style="1" customWidth="1"/>
    <col min="6" max="7" width="12.3727272727273" style="1" customWidth="1"/>
    <col min="8" max="8" width="29.7545454545455" style="1" customWidth="1"/>
    <col min="9" max="16384" width="9" style="1"/>
  </cols>
  <sheetData>
    <row r="1" ht="24.95" customHeight="1" spans="1:8">
      <c r="A1" s="2" t="s">
        <v>107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108</v>
      </c>
      <c r="C2" s="3" t="s">
        <v>109</v>
      </c>
      <c r="D2" s="3" t="s">
        <v>15</v>
      </c>
      <c r="E2" s="3" t="s">
        <v>16</v>
      </c>
      <c r="F2" s="4" t="s">
        <v>110</v>
      </c>
      <c r="G2" s="4" t="s">
        <v>111</v>
      </c>
      <c r="H2" s="3" t="s">
        <v>112</v>
      </c>
    </row>
    <row r="3" ht="24.95" customHeight="1" spans="1:8">
      <c r="A3" s="5">
        <v>1</v>
      </c>
      <c r="B3" s="6" t="s">
        <v>113</v>
      </c>
      <c r="C3" s="7" t="s">
        <v>114</v>
      </c>
      <c r="D3" s="5" t="s">
        <v>46</v>
      </c>
      <c r="E3" s="5">
        <f>1666*25</f>
        <v>41650</v>
      </c>
      <c r="F3" s="5" t="s">
        <v>115</v>
      </c>
      <c r="G3" s="5"/>
      <c r="H3" s="5" t="s">
        <v>116</v>
      </c>
    </row>
    <row r="4" ht="24.95" customHeight="1" spans="1:8">
      <c r="A4" s="5">
        <v>2</v>
      </c>
      <c r="B4" s="6" t="s">
        <v>117</v>
      </c>
      <c r="C4" s="7" t="s">
        <v>114</v>
      </c>
      <c r="D4" s="8" t="s">
        <v>46</v>
      </c>
      <c r="E4" s="5">
        <f>695*25</f>
        <v>17375</v>
      </c>
      <c r="F4" s="5" t="s">
        <v>115</v>
      </c>
      <c r="G4" s="5"/>
      <c r="H4" s="5" t="s">
        <v>116</v>
      </c>
    </row>
    <row r="5" ht="24.95" customHeight="1" spans="1:8">
      <c r="A5" s="5">
        <v>3</v>
      </c>
      <c r="B5" s="9" t="s">
        <v>118</v>
      </c>
      <c r="C5" s="10" t="s">
        <v>119</v>
      </c>
      <c r="D5" s="8" t="s">
        <v>46</v>
      </c>
      <c r="E5" s="8">
        <f>3265*36</f>
        <v>117540</v>
      </c>
      <c r="F5" s="8" t="s">
        <v>115</v>
      </c>
      <c r="G5" s="8"/>
      <c r="H5" s="8" t="s">
        <v>116</v>
      </c>
    </row>
    <row r="6" ht="24.95" customHeight="1" spans="1:8">
      <c r="A6" s="5">
        <v>4</v>
      </c>
      <c r="B6" s="6" t="s">
        <v>120</v>
      </c>
      <c r="C6" s="7" t="s">
        <v>114</v>
      </c>
      <c r="D6" s="5" t="s">
        <v>46</v>
      </c>
      <c r="E6" s="5">
        <f>5382*25</f>
        <v>134550</v>
      </c>
      <c r="F6" s="5" t="s">
        <v>115</v>
      </c>
      <c r="G6" s="5"/>
      <c r="H6" s="5" t="s">
        <v>116</v>
      </c>
    </row>
    <row r="7" ht="24.95" customHeight="1" spans="1:8">
      <c r="A7" s="5">
        <v>5</v>
      </c>
      <c r="B7" s="6" t="s">
        <v>121</v>
      </c>
      <c r="C7" s="7" t="s">
        <v>119</v>
      </c>
      <c r="D7" s="5" t="s">
        <v>46</v>
      </c>
      <c r="E7" s="11">
        <f>4658*36</f>
        <v>167688</v>
      </c>
      <c r="F7" s="5" t="s">
        <v>115</v>
      </c>
      <c r="G7" s="5"/>
      <c r="H7" s="5" t="s">
        <v>116</v>
      </c>
    </row>
    <row r="8" ht="24.95" customHeight="1" spans="1:8">
      <c r="A8" s="5">
        <v>6</v>
      </c>
      <c r="B8" s="9" t="s">
        <v>122</v>
      </c>
      <c r="C8" s="10" t="s">
        <v>114</v>
      </c>
      <c r="D8" s="8" t="s">
        <v>46</v>
      </c>
      <c r="E8" s="8">
        <f>5553*25</f>
        <v>138825</v>
      </c>
      <c r="F8" s="8" t="s">
        <v>115</v>
      </c>
      <c r="G8" s="8"/>
      <c r="H8" s="8" t="s">
        <v>116</v>
      </c>
    </row>
    <row r="9" ht="24.95" customHeight="1" spans="1:8">
      <c r="A9" s="5">
        <v>7</v>
      </c>
      <c r="B9" s="9" t="s">
        <v>123</v>
      </c>
      <c r="C9" s="10" t="s">
        <v>124</v>
      </c>
      <c r="D9" s="5" t="s">
        <v>46</v>
      </c>
      <c r="E9" s="8">
        <f>498*36</f>
        <v>17928</v>
      </c>
      <c r="F9" s="8" t="s">
        <v>115</v>
      </c>
      <c r="G9" s="8"/>
      <c r="H9" s="8" t="s">
        <v>116</v>
      </c>
    </row>
    <row r="10" ht="24.95" customHeight="1" spans="1:8">
      <c r="A10" s="5">
        <v>8</v>
      </c>
      <c r="B10" s="6" t="s">
        <v>125</v>
      </c>
      <c r="C10" s="7" t="s">
        <v>114</v>
      </c>
      <c r="D10" s="5" t="s">
        <v>46</v>
      </c>
      <c r="E10" s="5">
        <f>1474*25</f>
        <v>36850</v>
      </c>
      <c r="F10" s="5" t="s">
        <v>115</v>
      </c>
      <c r="G10" s="5"/>
      <c r="H10" s="5" t="s">
        <v>116</v>
      </c>
    </row>
    <row r="11" ht="24.95" customHeight="1" spans="1:8">
      <c r="A11" s="5">
        <v>9</v>
      </c>
      <c r="B11" s="6" t="s">
        <v>126</v>
      </c>
      <c r="C11" s="7" t="s">
        <v>127</v>
      </c>
      <c r="D11" s="5" t="s">
        <v>46</v>
      </c>
      <c r="E11" s="5">
        <f>412*49</f>
        <v>20188</v>
      </c>
      <c r="F11" s="5" t="s">
        <v>115</v>
      </c>
      <c r="G11" s="5"/>
      <c r="H11" s="5" t="s">
        <v>116</v>
      </c>
    </row>
    <row r="12" ht="24.95" customHeight="1" spans="1:8">
      <c r="A12" s="5">
        <v>10</v>
      </c>
      <c r="B12" s="8" t="s">
        <v>128</v>
      </c>
      <c r="C12" s="10" t="s">
        <v>129</v>
      </c>
      <c r="D12" s="8" t="s">
        <v>130</v>
      </c>
      <c r="E12" s="8">
        <v>12974</v>
      </c>
      <c r="F12" s="8" t="s">
        <v>129</v>
      </c>
      <c r="G12" s="8"/>
      <c r="H12" s="8"/>
    </row>
    <row r="13" ht="35.1" customHeight="1" spans="1:8">
      <c r="A13" s="5">
        <v>11</v>
      </c>
      <c r="B13" s="5" t="s">
        <v>131</v>
      </c>
      <c r="C13" s="7" t="s">
        <v>132</v>
      </c>
      <c r="D13" s="5" t="s">
        <v>46</v>
      </c>
      <c r="E13" s="5">
        <v>348</v>
      </c>
      <c r="F13" s="5" t="s">
        <v>133</v>
      </c>
      <c r="G13" s="5"/>
      <c r="H13" s="5" t="s">
        <v>134</v>
      </c>
    </row>
    <row r="14" ht="35.1" customHeight="1" spans="1:8">
      <c r="A14" s="5">
        <v>12</v>
      </c>
      <c r="B14" s="5" t="s">
        <v>135</v>
      </c>
      <c r="C14" s="7" t="s">
        <v>136</v>
      </c>
      <c r="D14" s="5" t="s">
        <v>46</v>
      </c>
      <c r="E14" s="5">
        <v>11</v>
      </c>
      <c r="F14" s="5" t="s">
        <v>137</v>
      </c>
      <c r="G14" s="5"/>
      <c r="H14" s="5" t="s">
        <v>138</v>
      </c>
    </row>
    <row r="15" ht="35.1" customHeight="1" spans="1:8">
      <c r="A15" s="5">
        <v>13</v>
      </c>
      <c r="B15" s="8" t="s">
        <v>139</v>
      </c>
      <c r="C15" s="10" t="s">
        <v>140</v>
      </c>
      <c r="D15" s="8" t="s">
        <v>46</v>
      </c>
      <c r="E15" s="8">
        <v>814</v>
      </c>
      <c r="F15" s="8" t="s">
        <v>133</v>
      </c>
      <c r="G15" s="8"/>
      <c r="H15" s="8" t="s">
        <v>134</v>
      </c>
    </row>
    <row r="16" ht="35.1" customHeight="1" spans="1:8">
      <c r="A16" s="5">
        <v>14</v>
      </c>
      <c r="B16" s="5" t="s">
        <v>141</v>
      </c>
      <c r="C16" s="7" t="s">
        <v>142</v>
      </c>
      <c r="D16" s="5" t="s">
        <v>46</v>
      </c>
      <c r="E16" s="5">
        <v>72</v>
      </c>
      <c r="F16" s="5" t="s">
        <v>143</v>
      </c>
      <c r="G16" s="5"/>
      <c r="H16" s="5" t="s">
        <v>144</v>
      </c>
    </row>
    <row r="17" ht="35.1" customHeight="1" spans="1:8">
      <c r="A17" s="5">
        <v>15</v>
      </c>
      <c r="B17" s="8" t="s">
        <v>145</v>
      </c>
      <c r="C17" s="10" t="s">
        <v>146</v>
      </c>
      <c r="D17" s="8" t="s">
        <v>46</v>
      </c>
      <c r="E17" s="8">
        <v>187</v>
      </c>
      <c r="F17" s="8" t="s">
        <v>143</v>
      </c>
      <c r="G17" s="8"/>
      <c r="H17" s="8" t="s">
        <v>147</v>
      </c>
    </row>
    <row r="18" ht="35.1" customHeight="1" spans="1:8">
      <c r="A18" s="5">
        <v>16</v>
      </c>
      <c r="B18" s="5" t="s">
        <v>148</v>
      </c>
      <c r="C18" s="7" t="s">
        <v>149</v>
      </c>
      <c r="D18" s="5" t="s">
        <v>46</v>
      </c>
      <c r="E18" s="5">
        <v>3</v>
      </c>
      <c r="F18" s="5" t="s">
        <v>133</v>
      </c>
      <c r="G18" s="5"/>
      <c r="H18" s="5" t="s">
        <v>134</v>
      </c>
    </row>
    <row r="19" ht="35.1" customHeight="1" spans="1:8">
      <c r="A19" s="5">
        <v>17</v>
      </c>
      <c r="B19" s="5" t="s">
        <v>150</v>
      </c>
      <c r="C19" s="7" t="s">
        <v>140</v>
      </c>
      <c r="D19" s="5" t="s">
        <v>46</v>
      </c>
      <c r="E19" s="5">
        <v>221</v>
      </c>
      <c r="F19" s="5" t="s">
        <v>133</v>
      </c>
      <c r="G19" s="5"/>
      <c r="H19" s="5" t="s">
        <v>134</v>
      </c>
    </row>
    <row r="20" ht="35.1" customHeight="1" spans="1:8">
      <c r="A20" s="5">
        <v>18</v>
      </c>
      <c r="B20" s="5" t="s">
        <v>151</v>
      </c>
      <c r="C20" s="7" t="s">
        <v>149</v>
      </c>
      <c r="D20" s="5" t="s">
        <v>46</v>
      </c>
      <c r="E20" s="5">
        <v>198</v>
      </c>
      <c r="F20" s="5" t="s">
        <v>133</v>
      </c>
      <c r="G20" s="5"/>
      <c r="H20" s="5" t="s">
        <v>134</v>
      </c>
    </row>
    <row r="21" ht="35.1" customHeight="1" spans="1:8">
      <c r="A21" s="5">
        <v>19</v>
      </c>
      <c r="B21" s="5" t="s">
        <v>152</v>
      </c>
      <c r="C21" s="7" t="s">
        <v>142</v>
      </c>
      <c r="D21" s="5" t="s">
        <v>46</v>
      </c>
      <c r="E21" s="5">
        <v>176</v>
      </c>
      <c r="F21" s="5" t="s">
        <v>143</v>
      </c>
      <c r="G21" s="5"/>
      <c r="H21" s="5" t="s">
        <v>153</v>
      </c>
    </row>
    <row r="22" ht="35.1" customHeight="1" spans="1:8">
      <c r="A22" s="5">
        <v>20</v>
      </c>
      <c r="B22" s="8" t="s">
        <v>154</v>
      </c>
      <c r="C22" s="10" t="s">
        <v>155</v>
      </c>
      <c r="D22" s="8" t="s">
        <v>46</v>
      </c>
      <c r="E22" s="8">
        <v>29</v>
      </c>
      <c r="F22" s="8" t="s">
        <v>156</v>
      </c>
      <c r="G22" s="8"/>
      <c r="H22" s="8" t="s">
        <v>157</v>
      </c>
    </row>
    <row r="23" ht="35.1" customHeight="1" spans="1:8">
      <c r="A23" s="5">
        <v>21</v>
      </c>
      <c r="B23" s="5" t="s">
        <v>158</v>
      </c>
      <c r="C23" s="7" t="s">
        <v>159</v>
      </c>
      <c r="D23" s="5" t="s">
        <v>46</v>
      </c>
      <c r="E23" s="5">
        <v>738</v>
      </c>
      <c r="F23" s="5" t="s">
        <v>133</v>
      </c>
      <c r="G23" s="5"/>
      <c r="H23" s="5" t="s">
        <v>134</v>
      </c>
    </row>
    <row r="24" ht="35.1" customHeight="1" spans="1:8">
      <c r="A24" s="5">
        <v>22</v>
      </c>
      <c r="B24" s="5" t="s">
        <v>160</v>
      </c>
      <c r="C24" s="7" t="s">
        <v>161</v>
      </c>
      <c r="D24" s="5" t="s">
        <v>46</v>
      </c>
      <c r="E24" s="5">
        <v>128</v>
      </c>
      <c r="F24" s="5" t="s">
        <v>143</v>
      </c>
      <c r="G24" s="5"/>
      <c r="H24" s="5" t="s">
        <v>147</v>
      </c>
    </row>
    <row r="25" ht="35.1" customHeight="1" spans="1:8">
      <c r="A25" s="5">
        <v>23</v>
      </c>
      <c r="B25" s="5" t="s">
        <v>162</v>
      </c>
      <c r="C25" s="7" t="s">
        <v>163</v>
      </c>
      <c r="D25" s="5" t="s">
        <v>46</v>
      </c>
      <c r="E25" s="5">
        <v>3954</v>
      </c>
      <c r="F25" s="5" t="s">
        <v>164</v>
      </c>
      <c r="G25" s="5"/>
      <c r="H25" s="5" t="s">
        <v>165</v>
      </c>
    </row>
    <row r="26" ht="35.1" customHeight="1" spans="1:8">
      <c r="A26" s="5">
        <v>24</v>
      </c>
      <c r="B26" s="8" t="s">
        <v>166</v>
      </c>
      <c r="C26" s="10" t="s">
        <v>167</v>
      </c>
      <c r="D26" s="8" t="s">
        <v>46</v>
      </c>
      <c r="E26" s="8">
        <v>189</v>
      </c>
      <c r="F26" s="8" t="s">
        <v>143</v>
      </c>
      <c r="G26" s="8"/>
      <c r="H26" s="8" t="s">
        <v>168</v>
      </c>
    </row>
    <row r="27" ht="35.1" customHeight="1" spans="1:8">
      <c r="A27" s="5">
        <v>25</v>
      </c>
      <c r="B27" s="5" t="s">
        <v>169</v>
      </c>
      <c r="C27" s="7" t="s">
        <v>163</v>
      </c>
      <c r="D27" s="5" t="s">
        <v>46</v>
      </c>
      <c r="E27" s="5">
        <v>4706</v>
      </c>
      <c r="F27" s="5" t="s">
        <v>164</v>
      </c>
      <c r="G27" s="5"/>
      <c r="H27" s="5" t="s">
        <v>170</v>
      </c>
    </row>
    <row r="28" ht="35.1" customHeight="1" spans="1:8">
      <c r="A28" s="5">
        <v>26</v>
      </c>
      <c r="B28" s="5" t="s">
        <v>171</v>
      </c>
      <c r="C28" s="7" t="s">
        <v>163</v>
      </c>
      <c r="D28" s="5" t="s">
        <v>46</v>
      </c>
      <c r="E28" s="5">
        <v>1057</v>
      </c>
      <c r="F28" s="5" t="s">
        <v>164</v>
      </c>
      <c r="G28" s="5"/>
      <c r="H28" s="5" t="s">
        <v>165</v>
      </c>
    </row>
    <row r="29" ht="35.1" customHeight="1" spans="1:8">
      <c r="A29" s="5">
        <v>27</v>
      </c>
      <c r="B29" s="5" t="s">
        <v>172</v>
      </c>
      <c r="C29" s="7" t="s">
        <v>173</v>
      </c>
      <c r="D29" s="5" t="s">
        <v>46</v>
      </c>
      <c r="E29" s="5">
        <v>554</v>
      </c>
      <c r="F29" s="5" t="s">
        <v>156</v>
      </c>
      <c r="G29" s="5"/>
      <c r="H29" s="5" t="s">
        <v>134</v>
      </c>
    </row>
    <row r="30" ht="35.1" customHeight="1" spans="1:8">
      <c r="A30" s="5">
        <v>28</v>
      </c>
      <c r="B30" s="5" t="s">
        <v>174</v>
      </c>
      <c r="C30" s="7" t="s">
        <v>175</v>
      </c>
      <c r="D30" s="5" t="s">
        <v>46</v>
      </c>
      <c r="E30" s="5">
        <v>448</v>
      </c>
      <c r="F30" s="5" t="s">
        <v>133</v>
      </c>
      <c r="G30" s="5"/>
      <c r="H30" s="5" t="s">
        <v>176</v>
      </c>
    </row>
    <row r="31" ht="35.1" customHeight="1" spans="1:8">
      <c r="A31" s="5">
        <v>29</v>
      </c>
      <c r="B31" s="5" t="s">
        <v>177</v>
      </c>
      <c r="C31" s="7" t="s">
        <v>178</v>
      </c>
      <c r="D31" s="5" t="s">
        <v>46</v>
      </c>
      <c r="E31" s="5">
        <v>313</v>
      </c>
      <c r="F31" s="5" t="s">
        <v>133</v>
      </c>
      <c r="G31" s="5"/>
      <c r="H31" s="5" t="s">
        <v>134</v>
      </c>
    </row>
    <row r="32" ht="35.1" customHeight="1" spans="1:8">
      <c r="A32" s="5">
        <v>30</v>
      </c>
      <c r="B32" s="5" t="s">
        <v>179</v>
      </c>
      <c r="C32" s="7" t="s">
        <v>180</v>
      </c>
      <c r="D32" s="5" t="s">
        <v>46</v>
      </c>
      <c r="E32" s="5">
        <v>401</v>
      </c>
      <c r="F32" s="5" t="s">
        <v>133</v>
      </c>
      <c r="G32" s="5"/>
      <c r="H32" s="5" t="s">
        <v>176</v>
      </c>
    </row>
    <row r="33" ht="35.1" customHeight="1" spans="1:8">
      <c r="A33" s="5">
        <v>31</v>
      </c>
      <c r="B33" s="8" t="s">
        <v>181</v>
      </c>
      <c r="C33" s="10" t="s">
        <v>182</v>
      </c>
      <c r="D33" s="8" t="s">
        <v>46</v>
      </c>
      <c r="E33" s="8">
        <v>65</v>
      </c>
      <c r="F33" s="8" t="s">
        <v>143</v>
      </c>
      <c r="G33" s="8"/>
      <c r="H33" s="8" t="s">
        <v>183</v>
      </c>
    </row>
    <row r="34" ht="35.1" customHeight="1" spans="1:8">
      <c r="A34" s="5">
        <v>32</v>
      </c>
      <c r="B34" s="5" t="s">
        <v>184</v>
      </c>
      <c r="C34" s="7" t="s">
        <v>185</v>
      </c>
      <c r="D34" s="5" t="s">
        <v>46</v>
      </c>
      <c r="E34" s="5">
        <v>93</v>
      </c>
      <c r="F34" s="5" t="s">
        <v>143</v>
      </c>
      <c r="G34" s="5"/>
      <c r="H34" s="5" t="s">
        <v>186</v>
      </c>
    </row>
    <row r="35" ht="35.1" customHeight="1" spans="1:8">
      <c r="A35" s="5">
        <v>33</v>
      </c>
      <c r="B35" s="5" t="s">
        <v>187</v>
      </c>
      <c r="C35" s="7" t="s">
        <v>146</v>
      </c>
      <c r="D35" s="5" t="s">
        <v>46</v>
      </c>
      <c r="E35" s="5">
        <v>48</v>
      </c>
      <c r="F35" s="5" t="s">
        <v>143</v>
      </c>
      <c r="G35" s="5"/>
      <c r="H35" s="5" t="s">
        <v>147</v>
      </c>
    </row>
    <row r="36" ht="35.1" customHeight="1" spans="1:8">
      <c r="A36" s="5">
        <v>34</v>
      </c>
      <c r="B36" s="5" t="s">
        <v>188</v>
      </c>
      <c r="C36" s="7" t="s">
        <v>175</v>
      </c>
      <c r="D36" s="5" t="s">
        <v>46</v>
      </c>
      <c r="E36" s="5">
        <v>29</v>
      </c>
      <c r="F36" s="5" t="s">
        <v>133</v>
      </c>
      <c r="G36" s="5"/>
      <c r="H36" s="5" t="s">
        <v>134</v>
      </c>
    </row>
    <row r="37" ht="35.1" customHeight="1" spans="1:8">
      <c r="A37" s="5">
        <v>35</v>
      </c>
      <c r="B37" s="5" t="s">
        <v>189</v>
      </c>
      <c r="C37" s="7" t="s">
        <v>173</v>
      </c>
      <c r="D37" s="5" t="s">
        <v>46</v>
      </c>
      <c r="E37" s="5">
        <v>277</v>
      </c>
      <c r="F37" s="5" t="s">
        <v>156</v>
      </c>
      <c r="G37" s="5"/>
      <c r="H37" s="5" t="s">
        <v>134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第100章</vt:lpstr>
      <vt:lpstr>第200章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2022-10-11T07:02:10Z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A3088E586D4C49198B626B2A1B9A1C64</vt:lpwstr>
  </property>
</Properties>
</file>