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010" tabRatio="714"/>
  </bookViews>
  <sheets>
    <sheet name="汇总" sheetId="1" r:id="rId1"/>
    <sheet name="第100章" sheetId="16" r:id="rId2"/>
    <sheet name="第200章" sheetId="19" r:id="rId3"/>
    <sheet name="Sheet1 (3)" sheetId="17" state="hidden" r:id="rId4"/>
  </sheets>
  <definedNames>
    <definedName name="_xlnm._FilterDatabase" localSheetId="1" hidden="1">第100章!$C$1:$C$10</definedName>
    <definedName name="_xlnm._FilterDatabase" localSheetId="2" hidden="1">第200章!$D$1:$D$135</definedName>
    <definedName name="_xlnm._FilterDatabase" localSheetId="3" hidden="1">'Sheet1 (3)'!$B$1:$B$37</definedName>
    <definedName name="_xlnm.Print_Titles" localSheetId="1">第100章!$1:$5</definedName>
    <definedName name="_xlnm.Print_Titles" localSheetId="2">第200章!$1:$5</definedName>
    <definedName name="_xlnm.Print_Area" localSheetId="2">第200章!$A$1:$J$29</definedName>
  </definedNames>
  <calcPr calcId="144525"/>
</workbook>
</file>

<file path=xl/sharedStrings.xml><?xml version="1.0" encoding="utf-8"?>
<sst xmlns="http://schemas.openxmlformats.org/spreadsheetml/2006/main" count="277" uniqueCount="146">
  <si>
    <t>工程量清单汇总表</t>
  </si>
  <si>
    <t>项目名称：2022年永杭高速公路水毁修复及绿化工程（合同包1）</t>
  </si>
  <si>
    <t>序号</t>
  </si>
  <si>
    <t>章次</t>
  </si>
  <si>
    <t>科目名称</t>
  </si>
  <si>
    <t>控制价
（元）</t>
  </si>
  <si>
    <t>投标报价（元）</t>
  </si>
  <si>
    <t>总则</t>
  </si>
  <si>
    <t>路基</t>
  </si>
  <si>
    <t xml:space="preserve"> </t>
  </si>
  <si>
    <r>
      <rPr>
        <sz val="12"/>
        <color rgb="FF000000"/>
        <rFont val="宋体"/>
        <charset val="134"/>
      </rPr>
      <t>第100章</t>
    </r>
    <r>
      <rPr>
        <sz val="12"/>
        <color rgb="FF000000"/>
        <rFont val="Times New Roman"/>
        <charset val="134"/>
      </rPr>
      <t>~</t>
    </r>
    <r>
      <rPr>
        <sz val="12"/>
        <color rgb="FF000000"/>
        <rFont val="宋体"/>
        <charset val="134"/>
      </rPr>
      <t>200章清单合计</t>
    </r>
  </si>
  <si>
    <t>投标报价（含税）</t>
  </si>
  <si>
    <t>工程量清单</t>
  </si>
  <si>
    <t>清单     第100章     总则</t>
  </si>
  <si>
    <t>子目号</t>
  </si>
  <si>
    <t>单位</t>
  </si>
  <si>
    <t>数量</t>
  </si>
  <si>
    <t>投标控制价</t>
  </si>
  <si>
    <t>投标价</t>
  </si>
  <si>
    <t>单价</t>
  </si>
  <si>
    <t>合价</t>
  </si>
  <si>
    <t>通则</t>
  </si>
  <si>
    <t/>
  </si>
  <si>
    <t>101-1</t>
  </si>
  <si>
    <t>保险费</t>
  </si>
  <si>
    <t>-a</t>
  </si>
  <si>
    <t>工程保险费</t>
  </si>
  <si>
    <t>总额</t>
  </si>
  <si>
    <t>102</t>
  </si>
  <si>
    <t>安全布控</t>
  </si>
  <si>
    <t>清单  第100章  合计   人民币(元)</t>
  </si>
  <si>
    <t>清单     第200章     路基</t>
  </si>
  <si>
    <t>子  目  名  称</t>
  </si>
  <si>
    <t>清理挖除边坡土石方及弃运土石方（含高速通行费）</t>
  </si>
  <si>
    <t>m³</t>
  </si>
  <si>
    <t>基础混凝土</t>
  </si>
  <si>
    <t>防护网（含立柱、钢丝绳等配件）</t>
  </si>
  <si>
    <t>m2</t>
  </si>
  <si>
    <t>Φ16锚杆</t>
  </si>
  <si>
    <t>t</t>
  </si>
  <si>
    <t>脚手架</t>
  </si>
  <si>
    <t>C25混凝土护面墙</t>
  </si>
  <si>
    <t>Ф22锚杆钢筋（含运费、高速通行费）</t>
  </si>
  <si>
    <t>m</t>
  </si>
  <si>
    <t>C25混凝土急流槽</t>
  </si>
  <si>
    <t>撒播草籽</t>
  </si>
  <si>
    <t>填土方</t>
  </si>
  <si>
    <t>m3</t>
  </si>
  <si>
    <t>借运土方（含高速通行费）</t>
  </si>
  <si>
    <t>C25砼排水沟、平台截水沟</t>
  </si>
  <si>
    <t>20cm水泥砼路面</t>
  </si>
  <si>
    <t>16cm水泥稳定碎石基层</t>
  </si>
  <si>
    <t>15cm级配碎石基层</t>
  </si>
  <si>
    <t>人工拆除破损边沟及弃运废渣</t>
  </si>
  <si>
    <t>C25喷射砼（厚12cm）（含泄水管、含砂、石、水泥运费及高速通行费）</t>
  </si>
  <si>
    <t>Φ6钢筋网（含运费、高速通行费）</t>
  </si>
  <si>
    <t>种植小叶紫薇</t>
  </si>
  <si>
    <t>株</t>
  </si>
  <si>
    <t>种植美花红千层</t>
  </si>
  <si>
    <t>C20砼护面墙</t>
  </si>
  <si>
    <t>C20现浇砼踏步及流水槽、平台</t>
  </si>
  <si>
    <t>C20砼护坡</t>
  </si>
  <si>
    <t>清单  第200章  合计   人民币(元)</t>
  </si>
  <si>
    <t>苗木数量清单报价表</t>
  </si>
  <si>
    <t>名称</t>
  </si>
  <si>
    <t>规格与相关要求</t>
  </si>
  <si>
    <t xml:space="preserve">土球直径
 (宽度*厚度cm) </t>
  </si>
  <si>
    <t>苗木报价</t>
  </si>
  <si>
    <t>备注</t>
  </si>
  <si>
    <t>巴西野牡丹</t>
  </si>
  <si>
    <t>H30xP25，25株/m2</t>
  </si>
  <si>
    <t>袋装苗</t>
  </si>
  <si>
    <t>株型自然饱满</t>
  </si>
  <si>
    <t>扶桑</t>
  </si>
  <si>
    <t>红花继木</t>
  </si>
  <si>
    <t>H30xP20，36株/m2</t>
  </si>
  <si>
    <t>红叶石楠</t>
  </si>
  <si>
    <t>黄金叶</t>
  </si>
  <si>
    <t>金森女贞</t>
  </si>
  <si>
    <t>蓝花莉</t>
  </si>
  <si>
    <t>H25xP20，36株/m2</t>
  </si>
  <si>
    <t>毛杜鹃</t>
  </si>
  <si>
    <t>紫花马缨丹</t>
  </si>
  <si>
    <t>H20xP20，49株/m2</t>
  </si>
  <si>
    <t>阔叶结缕草</t>
  </si>
  <si>
    <t>满铺</t>
  </si>
  <si>
    <t>㎡</t>
  </si>
  <si>
    <t>丛生小叶紫薇</t>
  </si>
  <si>
    <t>（丛生）火焰红，低分枝，地径5-6cm，自然高＞2.2m，冠幅＞1.8m</t>
  </si>
  <si>
    <t>40*30</t>
  </si>
  <si>
    <t>容器苗，树型完整，冠幅饱满</t>
  </si>
  <si>
    <t>大腹木棉</t>
  </si>
  <si>
    <t>腹径29-34cm，自然高≥6.0m，冠幅≥2.5m，枝下高＞2.8m，全冠</t>
  </si>
  <si>
    <t>120*100</t>
  </si>
  <si>
    <t>容器苗，五轮分枝以上，树姿优美</t>
  </si>
  <si>
    <t>粉花单瓣夹竹桃</t>
  </si>
  <si>
    <t>自然高150cm，冠幅130cm</t>
  </si>
  <si>
    <t>枫香</t>
  </si>
  <si>
    <t>胸径10-11cm，自然高≥5.0m，冠幅≥2.5m，枝下高＞2.8m，全冠</t>
  </si>
  <si>
    <t>80*60</t>
  </si>
  <si>
    <t>地栽苗，三级分枝以上，树型完整</t>
  </si>
  <si>
    <t>宫粉紫荆</t>
  </si>
  <si>
    <t>胸径12-14cm，自然高≥4.5m，冠幅≥2.5m，枝下高＞2.5m，全冠</t>
  </si>
  <si>
    <t>容器苗，三级分枝以上，树型完整</t>
  </si>
  <si>
    <t>红花继木球</t>
  </si>
  <si>
    <t>自然高150cm，冠幅150cm</t>
  </si>
  <si>
    <t>红花夹竹桃</t>
  </si>
  <si>
    <t>红叶石楠球</t>
  </si>
  <si>
    <t>黄山栾树</t>
  </si>
  <si>
    <t>移植苗，三级分枝以上，树型完整</t>
  </si>
  <si>
    <t>金桂</t>
  </si>
  <si>
    <t>地径8-9cm，枝下高&lt;0.6m，自然高≥2.5m，冠幅≥2.2m，全冠</t>
  </si>
  <si>
    <t>50*40</t>
  </si>
  <si>
    <t>容器苗，5分枝以上,树型完整，冠幅饱满</t>
  </si>
  <si>
    <t>柳叶红千层</t>
  </si>
  <si>
    <t>地径5-6cm，自然高250cm，冠幅150cm</t>
  </si>
  <si>
    <t>麻楝A</t>
  </si>
  <si>
    <t>胸径17-19cm，高度≥6.0m，冠幅≥3.5m，三级以上分枝，全骨架</t>
  </si>
  <si>
    <t>美国凌霄</t>
  </si>
  <si>
    <t>株长≥80cm，冠幅≥35cm,3株/m</t>
  </si>
  <si>
    <t>20*15</t>
  </si>
  <si>
    <t>容器苗，花量大多分枝，冠幅饱满，前期用竹竿牵引</t>
  </si>
  <si>
    <t>美丽异木棉</t>
  </si>
  <si>
    <t>胸径12-14cm，自然高≥5.0m，冠幅≥2.5m，枝下高＞2.8m，全骨架</t>
  </si>
  <si>
    <t>移植苗，三轮分枝以上，树姿优美</t>
  </si>
  <si>
    <t>爬山虎</t>
  </si>
  <si>
    <t>容器苗，冠幅饱满，前期用竹竿牵引</t>
  </si>
  <si>
    <t>炮仗花</t>
  </si>
  <si>
    <t>乔化红叶石楠</t>
  </si>
  <si>
    <t>地径8-9cm，自然高≥3.0m，冠幅≥2.2m，自然形</t>
  </si>
  <si>
    <t>双荚槐</t>
  </si>
  <si>
    <t>自然高200cm，冠幅150cm</t>
  </si>
  <si>
    <t>容器苗，树姿优美，冠幅饱满</t>
  </si>
  <si>
    <t>同安红三角梅A</t>
  </si>
  <si>
    <t>地径5-6cm，自然高≥1.8m，冠幅≥1.5m，自然形</t>
  </si>
  <si>
    <t>同安红三角梅B</t>
  </si>
  <si>
    <t>地径3-4cm，自然高≥1.5m，冠幅≥1.2m，自然形</t>
  </si>
  <si>
    <t>香樟B</t>
  </si>
  <si>
    <t>胸径15-17cm，自然高≥5.5m，冠幅≥3.5m，枝下高＞2.8m，全冠</t>
  </si>
  <si>
    <t>移植苗，三级分枝以上树姿优美，冠幅饱满</t>
  </si>
  <si>
    <t>香樟C</t>
  </si>
  <si>
    <t>胸径12-14cm，自然高≥5.0m，冠幅≥3.0m，枝下高＞2.8m，全冠</t>
  </si>
  <si>
    <t>移植苗，三级分枝以上，树姿优美，冠幅饱满</t>
  </si>
  <si>
    <t>洋紫荆</t>
  </si>
  <si>
    <t>银叶金合欢</t>
  </si>
  <si>
    <t>紫叶李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</si>
</sst>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57">
    <font>
      <sz val="11"/>
      <color theme="1"/>
      <name val="宋体"/>
      <charset val="134"/>
      <scheme val="minor"/>
    </font>
    <font>
      <b/>
      <sz val="12"/>
      <name val="华文中宋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9"/>
      <color indexed="8"/>
      <name val="Arial Narrow"/>
      <charset val="0"/>
    </font>
    <font>
      <sz val="9"/>
      <color indexed="8"/>
      <name val="宋体"/>
      <charset val="134"/>
    </font>
    <font>
      <sz val="8"/>
      <color indexed="8"/>
      <name val="Arial Narrow"/>
      <charset val="0"/>
    </font>
    <font>
      <b/>
      <sz val="10"/>
      <name val="宋体"/>
      <charset val="134"/>
    </font>
    <font>
      <sz val="11"/>
      <color theme="1"/>
      <name val="宋体"/>
      <charset val="134"/>
    </font>
    <font>
      <b/>
      <sz val="9"/>
      <color theme="1"/>
      <name val="宋体"/>
      <charset val="134"/>
    </font>
    <font>
      <sz val="14"/>
      <color theme="1"/>
      <name val="宋体"/>
      <charset val="134"/>
      <scheme val="minor"/>
    </font>
    <font>
      <sz val="9"/>
      <color indexed="8"/>
      <name val="SansSerif"/>
      <charset val="2"/>
    </font>
    <font>
      <b/>
      <sz val="17"/>
      <color indexed="8"/>
      <name val="宋体"/>
      <charset val="134"/>
    </font>
    <font>
      <sz val="14"/>
      <color indexed="8"/>
      <name val="SansSerif"/>
      <charset val="2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4"/>
      <color indexed="8"/>
      <name val="宋体"/>
      <charset val="134"/>
    </font>
    <font>
      <sz val="14"/>
      <color indexed="8"/>
      <name val="Arial Narrow"/>
      <charset val="134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5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9" borderId="31" applyNumberFormat="0" applyFont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3" fillId="0" borderId="33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9" fillId="13" borderId="34" applyNumberFormat="0" applyAlignment="0" applyProtection="0">
      <alignment vertical="center"/>
    </xf>
    <xf numFmtId="0" fontId="50" fillId="13" borderId="30" applyNumberFormat="0" applyAlignment="0" applyProtection="0">
      <alignment vertical="center"/>
    </xf>
    <xf numFmtId="0" fontId="51" fillId="14" borderId="35" applyNumberFormat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52" fillId="0" borderId="36" applyNumberFormat="0" applyFill="0" applyAlignment="0" applyProtection="0">
      <alignment vertical="center"/>
    </xf>
    <xf numFmtId="0" fontId="53" fillId="0" borderId="37" applyNumberFormat="0" applyFill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0" borderId="0"/>
  </cellStyleXfs>
  <cellXfs count="108">
    <xf numFmtId="0" fontId="0" fillId="0" borderId="0" xfId="0">
      <alignment vertical="center"/>
    </xf>
    <xf numFmtId="0" fontId="0" fillId="0" borderId="0" xfId="49" applyAlignment="1">
      <alignment horizont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177" fontId="6" fillId="0" borderId="1" xfId="49" applyNumberFormat="1" applyFont="1" applyFill="1" applyBorder="1" applyAlignment="1">
      <alignment horizontal="center" vertical="center" wrapText="1"/>
    </xf>
    <xf numFmtId="0" fontId="7" fillId="0" borderId="0" xfId="0" applyFont="1" applyFill="1" applyProtection="1">
      <alignment vertical="center"/>
      <protection hidden="1"/>
    </xf>
    <xf numFmtId="0" fontId="8" fillId="0" borderId="0" xfId="0" applyFont="1" applyFill="1" applyProtection="1">
      <alignment vertical="center"/>
      <protection hidden="1"/>
    </xf>
    <xf numFmtId="0" fontId="0" fillId="0" borderId="0" xfId="0" applyFont="1" applyFill="1" applyProtection="1">
      <alignment vertical="center"/>
      <protection hidden="1"/>
    </xf>
    <xf numFmtId="0" fontId="9" fillId="2" borderId="0" xfId="0" applyFont="1" applyFill="1" applyProtection="1">
      <alignment vertical="center"/>
      <protection hidden="1"/>
    </xf>
    <xf numFmtId="0" fontId="0" fillId="0" borderId="0" xfId="0" applyProtection="1">
      <alignment vertical="center"/>
    </xf>
    <xf numFmtId="0" fontId="0" fillId="0" borderId="0" xfId="0" applyFont="1" applyProtection="1">
      <alignment vertical="center"/>
    </xf>
    <xf numFmtId="0" fontId="10" fillId="0" borderId="0" xfId="0" applyFont="1" applyFill="1" applyAlignment="1" applyProtection="1">
      <alignment horizontal="center" vertical="center" wrapText="1"/>
      <protection hidden="1"/>
    </xf>
    <xf numFmtId="177" fontId="10" fillId="0" borderId="0" xfId="0" applyNumberFormat="1" applyFont="1" applyFill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left" vertical="center" wrapText="1"/>
      <protection hidden="1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0" fontId="12" fillId="0" borderId="3" xfId="0" applyFont="1" applyFill="1" applyBorder="1" applyAlignment="1" applyProtection="1">
      <alignment horizontal="center" vertical="center" wrapText="1"/>
      <protection hidden="1"/>
    </xf>
    <xf numFmtId="0" fontId="13" fillId="0" borderId="4" xfId="0" applyFont="1" applyFill="1" applyBorder="1" applyAlignment="1" applyProtection="1">
      <alignment horizontal="center" vertical="center" wrapText="1"/>
      <protection hidden="1"/>
    </xf>
    <xf numFmtId="0" fontId="13" fillId="0" borderId="5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176" fontId="13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1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6" xfId="0" applyFont="1" applyFill="1" applyBorder="1" applyAlignment="1" applyProtection="1">
      <alignment horizontal="center" vertical="center" wrapText="1"/>
      <protection hidden="1"/>
    </xf>
    <xf numFmtId="176" fontId="1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 applyProtection="1">
      <alignment horizontal="center" vertical="center" wrapText="1"/>
      <protection hidden="1"/>
    </xf>
    <xf numFmtId="0" fontId="18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19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0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177" fontId="20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21" fillId="3" borderId="11" xfId="0" applyNumberFormat="1" applyFont="1" applyFill="1" applyBorder="1" applyAlignment="1" applyProtection="1">
      <alignment horizontal="center" vertical="center" wrapText="1"/>
    </xf>
    <xf numFmtId="0" fontId="22" fillId="3" borderId="10" xfId="0" applyFont="1" applyFill="1" applyBorder="1" applyAlignment="1" applyProtection="1">
      <alignment horizontal="center" vertical="center" wrapText="1"/>
    </xf>
    <xf numFmtId="0" fontId="21" fillId="3" borderId="12" xfId="0" applyNumberFormat="1" applyFont="1" applyFill="1" applyBorder="1" applyAlignment="1" applyProtection="1">
      <alignment horizontal="center" vertical="center" wrapText="1"/>
    </xf>
    <xf numFmtId="0" fontId="21" fillId="3" borderId="13" xfId="0" applyNumberFormat="1" applyFont="1" applyFill="1" applyBorder="1" applyAlignment="1" applyProtection="1">
      <alignment horizontal="center" vertical="center" wrapText="1"/>
    </xf>
    <xf numFmtId="0" fontId="22" fillId="3" borderId="13" xfId="0" applyFont="1" applyFill="1" applyBorder="1" applyAlignment="1" applyProtection="1">
      <alignment horizontal="center" vertical="center" wrapText="1"/>
    </xf>
    <xf numFmtId="0" fontId="21" fillId="3" borderId="13" xfId="0" applyFont="1" applyFill="1" applyBorder="1" applyAlignment="1" applyProtection="1">
      <alignment horizontal="center" vertical="center" wrapText="1"/>
    </xf>
    <xf numFmtId="0" fontId="22" fillId="3" borderId="1" xfId="0" applyFont="1" applyFill="1" applyBorder="1" applyAlignment="1" applyProtection="1">
      <alignment horizontal="center" vertical="center" wrapText="1"/>
    </xf>
    <xf numFmtId="0" fontId="23" fillId="3" borderId="1" xfId="0" applyNumberFormat="1" applyFont="1" applyFill="1" applyBorder="1" applyAlignment="1" applyProtection="1">
      <alignment horizontal="center" vertical="center" wrapText="1"/>
    </xf>
    <xf numFmtId="177" fontId="24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3" fillId="3" borderId="13" xfId="0" applyNumberFormat="1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  <protection hidden="1"/>
    </xf>
    <xf numFmtId="0" fontId="18" fillId="0" borderId="15" xfId="0" applyFont="1" applyFill="1" applyBorder="1" applyAlignment="1" applyProtection="1">
      <alignment horizontal="center" vertical="center" wrapText="1"/>
      <protection hidden="1"/>
    </xf>
    <xf numFmtId="176" fontId="18" fillId="0" borderId="15" xfId="0" applyNumberFormat="1" applyFont="1" applyFill="1" applyBorder="1" applyAlignment="1" applyProtection="1">
      <alignment horizontal="center" vertical="center" wrapText="1"/>
      <protection hidden="1"/>
    </xf>
    <xf numFmtId="176" fontId="18" fillId="0" borderId="15" xfId="0" applyNumberFormat="1" applyFont="1" applyFill="1" applyBorder="1" applyAlignment="1" applyProtection="1">
      <alignment horizontal="right" vertical="center" wrapText="1"/>
      <protection hidden="1"/>
    </xf>
    <xf numFmtId="177" fontId="20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16" xfId="0" applyFont="1" applyFill="1" applyBorder="1" applyAlignment="1" applyProtection="1">
      <alignment horizontal="center" vertical="center" wrapText="1"/>
      <protection hidden="1"/>
    </xf>
    <xf numFmtId="0" fontId="13" fillId="0" borderId="17" xfId="0" applyFont="1" applyFill="1" applyBorder="1" applyAlignment="1" applyProtection="1">
      <alignment horizontal="center" vertical="center" wrapText="1"/>
      <protection hidden="1"/>
    </xf>
    <xf numFmtId="176" fontId="13" fillId="0" borderId="17" xfId="0" applyNumberFormat="1" applyFont="1" applyFill="1" applyBorder="1" applyAlignment="1" applyProtection="1">
      <alignment horizontal="center" vertical="center" wrapText="1"/>
      <protection hidden="1"/>
    </xf>
    <xf numFmtId="177" fontId="25" fillId="0" borderId="18" xfId="0" applyNumberFormat="1" applyFont="1" applyFill="1" applyBorder="1" applyAlignment="1" applyProtection="1">
      <alignment horizontal="center" vertical="center" wrapText="1"/>
      <protection hidden="1"/>
    </xf>
    <xf numFmtId="177" fontId="25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20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1" xfId="0" applyFont="1" applyFill="1" applyBorder="1" applyAlignment="1" applyProtection="1">
      <alignment horizontal="center" vertical="center" wrapText="1"/>
      <protection hidden="1"/>
    </xf>
    <xf numFmtId="176" fontId="18" fillId="0" borderId="1" xfId="0" applyNumberFormat="1" applyFont="1" applyFill="1" applyBorder="1" applyAlignment="1" applyProtection="1">
      <alignment horizontal="right" vertical="center" wrapText="1"/>
      <protection hidden="1"/>
    </xf>
    <xf numFmtId="177" fontId="17" fillId="0" borderId="1" xfId="0" applyNumberFormat="1" applyFont="1" applyFill="1" applyBorder="1" applyAlignment="1" applyProtection="1">
      <alignment horizontal="right" vertical="center" wrapText="1"/>
      <protection hidden="1"/>
    </xf>
    <xf numFmtId="176" fontId="17" fillId="0" borderId="1" xfId="0" applyNumberFormat="1" applyFont="1" applyFill="1" applyBorder="1" applyAlignment="1" applyProtection="1">
      <alignment horizontal="right" vertical="center" wrapText="1"/>
      <protection locked="0" hidden="1"/>
    </xf>
    <xf numFmtId="0" fontId="26" fillId="0" borderId="4" xfId="0" applyFont="1" applyFill="1" applyBorder="1" applyAlignment="1" applyProtection="1">
      <alignment horizontal="center" vertical="center" wrapText="1"/>
      <protection hidden="1"/>
    </xf>
    <xf numFmtId="49" fontId="26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17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17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8" fillId="0" borderId="20" xfId="0" applyFont="1" applyFill="1" applyBorder="1" applyAlignment="1" applyProtection="1">
      <alignment horizontal="center" vertical="center" wrapText="1"/>
      <protection hidden="1"/>
    </xf>
    <xf numFmtId="0" fontId="18" fillId="0" borderId="21" xfId="0" applyFont="1" applyFill="1" applyBorder="1" applyAlignment="1" applyProtection="1">
      <alignment horizontal="center" vertical="center" wrapText="1"/>
      <protection hidden="1"/>
    </xf>
    <xf numFmtId="176" fontId="18" fillId="0" borderId="21" xfId="0" applyNumberFormat="1" applyFont="1" applyFill="1" applyBorder="1" applyAlignment="1" applyProtection="1">
      <alignment horizontal="center" vertical="center" wrapText="1"/>
      <protection hidden="1"/>
    </xf>
    <xf numFmtId="176" fontId="18" fillId="0" borderId="21" xfId="0" applyNumberFormat="1" applyFont="1" applyFill="1" applyBorder="1" applyAlignment="1" applyProtection="1">
      <alignment horizontal="right" vertical="center" wrapText="1"/>
      <protection hidden="1"/>
    </xf>
    <xf numFmtId="177" fontId="26" fillId="0" borderId="21" xfId="0" applyNumberFormat="1" applyFont="1" applyFill="1" applyBorder="1" applyAlignment="1" applyProtection="1">
      <alignment horizontal="center" vertical="center" wrapText="1"/>
      <protection hidden="1"/>
    </xf>
    <xf numFmtId="177" fontId="18" fillId="0" borderId="21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17" xfId="0" applyFont="1" applyFill="1" applyBorder="1" applyProtection="1">
      <alignment vertical="center"/>
      <protection hidden="1"/>
    </xf>
    <xf numFmtId="177" fontId="17" fillId="0" borderId="17" xfId="0" applyNumberFormat="1" applyFont="1" applyFill="1" applyBorder="1" applyAlignment="1" applyProtection="1">
      <alignment horizontal="center" vertical="center"/>
      <protection hidden="1"/>
    </xf>
    <xf numFmtId="177" fontId="26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28" fillId="0" borderId="0" xfId="0" applyFont="1" applyFill="1" applyBorder="1" applyAlignment="1" applyProtection="1">
      <alignment horizontal="left" vertical="top" wrapText="1"/>
      <protection hidden="1"/>
    </xf>
    <xf numFmtId="0" fontId="28" fillId="0" borderId="0" xfId="0" applyFont="1" applyFill="1" applyAlignment="1" applyProtection="1">
      <alignment horizontal="left" vertical="top" wrapText="1"/>
      <protection hidden="1"/>
    </xf>
    <xf numFmtId="0" fontId="29" fillId="0" borderId="0" xfId="0" applyFont="1" applyFill="1" applyBorder="1" applyAlignment="1" applyProtection="1">
      <alignment horizontal="center" vertical="top" wrapText="1"/>
      <protection hidden="1"/>
    </xf>
    <xf numFmtId="0" fontId="11" fillId="0" borderId="23" xfId="0" applyFont="1" applyFill="1" applyBorder="1" applyAlignment="1" applyProtection="1">
      <alignment horizontal="left" vertical="center" wrapText="1"/>
      <protection hidden="1"/>
    </xf>
    <xf numFmtId="0" fontId="30" fillId="0" borderId="0" xfId="0" applyFont="1" applyFill="1" applyBorder="1" applyAlignment="1" applyProtection="1">
      <alignment horizontal="left" vertical="top" wrapText="1"/>
      <protection hidden="1"/>
    </xf>
    <xf numFmtId="0" fontId="31" fillId="0" borderId="24" xfId="0" applyFont="1" applyFill="1" applyBorder="1" applyAlignment="1" applyProtection="1">
      <alignment horizontal="center" vertical="center" wrapText="1"/>
      <protection hidden="1"/>
    </xf>
    <xf numFmtId="0" fontId="31" fillId="0" borderId="25" xfId="0" applyFont="1" applyFill="1" applyBorder="1" applyAlignment="1" applyProtection="1">
      <alignment horizontal="center" vertical="center" wrapText="1"/>
      <protection hidden="1"/>
    </xf>
    <xf numFmtId="0" fontId="31" fillId="0" borderId="26" xfId="0" applyFont="1" applyFill="1" applyBorder="1" applyAlignment="1" applyProtection="1">
      <alignment horizontal="center" vertical="center" wrapText="1"/>
      <protection hidden="1"/>
    </xf>
    <xf numFmtId="0" fontId="31" fillId="0" borderId="27" xfId="0" applyFont="1" applyFill="1" applyBorder="1" applyAlignment="1" applyProtection="1">
      <alignment horizontal="center" vertical="center" wrapText="1"/>
      <protection hidden="1"/>
    </xf>
    <xf numFmtId="0" fontId="32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32" fillId="0" borderId="1" xfId="0" applyFont="1" applyFill="1" applyBorder="1" applyAlignment="1" applyProtection="1">
      <alignment horizontal="center" vertical="center" wrapText="1"/>
      <protection hidden="1"/>
    </xf>
    <xf numFmtId="0" fontId="32" fillId="0" borderId="11" xfId="0" applyFont="1" applyFill="1" applyBorder="1" applyAlignment="1" applyProtection="1">
      <alignment horizontal="center" vertical="center" wrapText="1"/>
      <protection hidden="1"/>
    </xf>
    <xf numFmtId="177" fontId="32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32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33" fillId="0" borderId="9" xfId="0" applyFont="1" applyFill="1" applyBorder="1" applyAlignment="1" applyProtection="1">
      <alignment horizontal="center" vertical="center" wrapText="1"/>
      <protection hidden="1"/>
    </xf>
    <xf numFmtId="0" fontId="32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33" fillId="0" borderId="28" xfId="0" applyFont="1" applyFill="1" applyBorder="1" applyAlignment="1" applyProtection="1">
      <alignment horizontal="center" vertical="center" wrapText="1"/>
      <protection hidden="1"/>
    </xf>
    <xf numFmtId="0" fontId="33" fillId="0" borderId="29" xfId="0" applyFont="1" applyFill="1" applyBorder="1" applyAlignment="1" applyProtection="1">
      <alignment horizontal="center" vertical="center" wrapText="1"/>
      <protection hidden="1"/>
    </xf>
    <xf numFmtId="177" fontId="7" fillId="0" borderId="21" xfId="0" applyNumberFormat="1" applyFont="1" applyFill="1" applyBorder="1" applyAlignment="1" applyProtection="1">
      <alignment horizontal="center" vertical="center" wrapText="1"/>
      <protection hidden="1"/>
    </xf>
    <xf numFmtId="0" fontId="34" fillId="0" borderId="0" xfId="0" applyFont="1" applyFill="1" applyBorder="1" applyAlignment="1" applyProtection="1">
      <alignment horizontal="right" vertical="center" wrapText="1"/>
      <protection hidden="1"/>
    </xf>
    <xf numFmtId="0" fontId="35" fillId="0" borderId="0" xfId="0" applyFont="1" applyFill="1" applyBorder="1" applyAlignment="1" applyProtection="1">
      <alignment horizontal="right" vertical="center" wrapText="1"/>
      <protection hidden="1"/>
    </xf>
    <xf numFmtId="177" fontId="3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4" fillId="0" borderId="0" xfId="0" applyFont="1" applyFill="1" applyAlignment="1" applyProtection="1">
      <alignment horizontal="left" vertical="center" wrapText="1"/>
      <protection hidden="1"/>
    </xf>
    <xf numFmtId="177" fontId="27" fillId="0" borderId="0" xfId="0" applyNumberFormat="1" applyFont="1" applyFill="1" applyProtection="1">
      <alignment vertical="center"/>
    </xf>
    <xf numFmtId="0" fontId="36" fillId="0" borderId="0" xfId="0" applyFont="1">
      <alignment vertical="center"/>
    </xf>
    <xf numFmtId="0" fontId="27" fillId="0" borderId="0" xfId="0" applyFont="1" applyFill="1" applyProtection="1">
      <alignment vertical="center"/>
      <protection locked="0" hidden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12"/>
  <sheetViews>
    <sheetView tabSelected="1" view="pageBreakPreview" zoomScaleNormal="145" workbookViewId="0">
      <selection activeCell="B3" sqref="B3:F3"/>
    </sheetView>
  </sheetViews>
  <sheetFormatPr defaultColWidth="9" defaultRowHeight="14"/>
  <cols>
    <col min="1" max="1" width="1.5" style="81" customWidth="1"/>
    <col min="2" max="2" width="10.8727272727273" style="81" customWidth="1"/>
    <col min="3" max="3" width="10.6272727272727" style="81" customWidth="1"/>
    <col min="4" max="4" width="25.6272727272727" style="81" customWidth="1"/>
    <col min="5" max="5" width="17.2545454545455" style="81" customWidth="1"/>
    <col min="6" max="6" width="16.8727272727273" style="81" customWidth="1"/>
    <col min="7" max="7" width="0.872727272727273" style="81" customWidth="1"/>
    <col min="8" max="8" width="11.8727272727273" style="81" customWidth="1"/>
    <col min="9" max="16384" width="9" style="81"/>
  </cols>
  <sheetData>
    <row r="1" spans="1:6">
      <c r="A1" s="82"/>
      <c r="B1" s="82"/>
      <c r="C1" s="82"/>
      <c r="D1" s="82"/>
      <c r="E1" s="82"/>
      <c r="F1" s="83"/>
    </row>
    <row r="2" ht="24.95" customHeight="1" spans="1:6">
      <c r="A2" s="82"/>
      <c r="B2" s="84" t="s">
        <v>0</v>
      </c>
      <c r="C2" s="84"/>
      <c r="D2" s="84"/>
      <c r="E2" s="84"/>
      <c r="F2" s="84"/>
    </row>
    <row r="3" ht="24.95" customHeight="1" spans="1:6">
      <c r="A3" s="82"/>
      <c r="B3" s="85" t="s">
        <v>1</v>
      </c>
      <c r="C3" s="85"/>
      <c r="D3" s="85"/>
      <c r="E3" s="85"/>
      <c r="F3" s="85"/>
    </row>
    <row r="4" s="80" customFormat="1" ht="35.1" customHeight="1" spans="1:6">
      <c r="A4" s="86"/>
      <c r="B4" s="87" t="s">
        <v>2</v>
      </c>
      <c r="C4" s="88" t="s">
        <v>3</v>
      </c>
      <c r="D4" s="88" t="s">
        <v>4</v>
      </c>
      <c r="E4" s="89" t="s">
        <v>5</v>
      </c>
      <c r="F4" s="90" t="s">
        <v>6</v>
      </c>
    </row>
    <row r="5" s="80" customFormat="1" ht="35.1" customHeight="1" spans="1:6">
      <c r="A5" s="86"/>
      <c r="B5" s="91">
        <v>1</v>
      </c>
      <c r="C5" s="92">
        <v>100</v>
      </c>
      <c r="D5" s="93" t="s">
        <v>7</v>
      </c>
      <c r="E5" s="94">
        <f>第100章!G10</f>
        <v>251627</v>
      </c>
      <c r="F5" s="95"/>
    </row>
    <row r="6" s="80" customFormat="1" ht="35.1" customHeight="1" spans="1:6">
      <c r="A6" s="86"/>
      <c r="B6" s="91">
        <v>2</v>
      </c>
      <c r="C6" s="92">
        <v>200</v>
      </c>
      <c r="D6" s="93" t="s">
        <v>8</v>
      </c>
      <c r="E6" s="94">
        <f>第200章!G29</f>
        <v>2508042</v>
      </c>
      <c r="F6" s="95"/>
    </row>
    <row r="7" s="80" customFormat="1" ht="35.1" customHeight="1" spans="1:6">
      <c r="A7" s="86" t="s">
        <v>9</v>
      </c>
      <c r="B7" s="91">
        <v>3</v>
      </c>
      <c r="C7" s="96" t="s">
        <v>10</v>
      </c>
      <c r="D7" s="93"/>
      <c r="E7" s="94">
        <f>SUM(E5:E6)</f>
        <v>2759669</v>
      </c>
      <c r="F7" s="95"/>
    </row>
    <row r="8" s="80" customFormat="1" ht="35.1" customHeight="1" spans="1:10">
      <c r="A8" s="86"/>
      <c r="B8" s="97">
        <v>4</v>
      </c>
      <c r="C8" s="98" t="s">
        <v>11</v>
      </c>
      <c r="D8" s="99"/>
      <c r="E8" s="100">
        <f>E7</f>
        <v>2759669</v>
      </c>
      <c r="F8" s="100"/>
      <c r="I8" s="107"/>
      <c r="J8" s="105"/>
    </row>
    <row r="9" s="80" customFormat="1" ht="17.5" spans="1:7">
      <c r="A9" s="86"/>
      <c r="B9" s="101"/>
      <c r="C9" s="102"/>
      <c r="D9" s="102"/>
      <c r="E9" s="103"/>
      <c r="F9" s="104"/>
      <c r="G9" s="105"/>
    </row>
    <row r="10" s="80" customFormat="1" ht="21" spans="5:8">
      <c r="E10" s="106"/>
      <c r="H10" s="105"/>
    </row>
    <row r="11" s="80" customFormat="1" ht="17.5" spans="6:6">
      <c r="F11" s="105"/>
    </row>
    <row r="12" s="80" customFormat="1" ht="17.5"/>
  </sheetData>
  <mergeCells count="5">
    <mergeCell ref="B2:F2"/>
    <mergeCell ref="B3:F3"/>
    <mergeCell ref="C7:D7"/>
    <mergeCell ref="C8:D8"/>
    <mergeCell ref="B9:D9"/>
  </mergeCells>
  <pageMargins left="0.751388888888889" right="0.554166666666667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J10"/>
  <sheetViews>
    <sheetView view="pageBreakPreview" zoomScaleNormal="145" topLeftCell="A2" workbookViewId="0">
      <selection activeCell="B2" sqref="B2:I10"/>
    </sheetView>
  </sheetViews>
  <sheetFormatPr defaultColWidth="9" defaultRowHeight="14"/>
  <cols>
    <col min="1" max="1" width="0.872727272727273" style="16" customWidth="1"/>
    <col min="2" max="2" width="7.62727272727273" style="16" customWidth="1"/>
    <col min="3" max="3" width="30.6272727272727" style="16" customWidth="1"/>
    <col min="4" max="5" width="6.62727272727273" style="16" customWidth="1"/>
    <col min="6" max="7" width="9.62727272727273" style="16" customWidth="1"/>
    <col min="8" max="8" width="9.62727272727273" style="17" customWidth="1"/>
    <col min="9" max="9" width="9.62727272727273" style="16" customWidth="1"/>
    <col min="10" max="10" width="0.872727272727273" style="16" customWidth="1"/>
    <col min="11" max="16384" width="9" style="16"/>
  </cols>
  <sheetData>
    <row r="1" s="12" customFormat="1" ht="24.95" customHeight="1" spans="2:9">
      <c r="B1" s="18" t="s">
        <v>12</v>
      </c>
      <c r="C1" s="18"/>
      <c r="D1" s="18"/>
      <c r="E1" s="18"/>
      <c r="F1" s="18"/>
      <c r="G1" s="19"/>
      <c r="H1" s="18"/>
      <c r="I1" s="18"/>
    </row>
    <row r="2" s="13" customFormat="1" ht="20.1" customHeight="1" spans="2:9">
      <c r="B2" s="20" t="str">
        <f>汇总!B3</f>
        <v>项目名称：2022年永杭高速公路水毁修复及绿化工程（合同包1）</v>
      </c>
      <c r="C2" s="20"/>
      <c r="D2" s="20"/>
      <c r="E2" s="20"/>
      <c r="F2" s="20"/>
      <c r="G2" s="20"/>
      <c r="H2" s="20"/>
      <c r="I2" s="20"/>
    </row>
    <row r="3" s="13" customFormat="1" ht="24.95" customHeight="1" spans="2:9">
      <c r="B3" s="21" t="s">
        <v>13</v>
      </c>
      <c r="C3" s="22"/>
      <c r="D3" s="22"/>
      <c r="E3" s="22"/>
      <c r="F3" s="22"/>
      <c r="G3" s="22"/>
      <c r="H3" s="22"/>
      <c r="I3" s="56"/>
    </row>
    <row r="4" s="14" customFormat="1" ht="20.1" customHeight="1" spans="2:9">
      <c r="B4" s="23" t="s">
        <v>14</v>
      </c>
      <c r="C4" s="24"/>
      <c r="D4" s="25" t="s">
        <v>15</v>
      </c>
      <c r="E4" s="25" t="s">
        <v>16</v>
      </c>
      <c r="F4" s="26" t="s">
        <v>17</v>
      </c>
      <c r="G4" s="27"/>
      <c r="H4" s="25" t="s">
        <v>18</v>
      </c>
      <c r="I4" s="57"/>
    </row>
    <row r="5" s="14" customFormat="1" ht="20.1" customHeight="1" spans="2:10">
      <c r="B5" s="23"/>
      <c r="C5" s="28"/>
      <c r="D5" s="25"/>
      <c r="E5" s="25"/>
      <c r="F5" s="26" t="s">
        <v>19</v>
      </c>
      <c r="G5" s="27" t="s">
        <v>20</v>
      </c>
      <c r="H5" s="29" t="s">
        <v>19</v>
      </c>
      <c r="I5" s="58" t="s">
        <v>20</v>
      </c>
      <c r="J5"/>
    </row>
    <row r="6" s="14" customFormat="1" ht="24.95" customHeight="1" spans="2:10">
      <c r="B6" s="62">
        <v>101</v>
      </c>
      <c r="C6" s="63" t="s">
        <v>21</v>
      </c>
      <c r="D6" s="63" t="s">
        <v>22</v>
      </c>
      <c r="E6" s="37"/>
      <c r="F6" s="64"/>
      <c r="G6" s="65"/>
      <c r="H6" s="66"/>
      <c r="I6" s="77"/>
      <c r="J6"/>
    </row>
    <row r="7" s="14" customFormat="1" ht="24.95" customHeight="1" spans="2:10">
      <c r="B7" s="67" t="s">
        <v>23</v>
      </c>
      <c r="C7" s="63" t="s">
        <v>24</v>
      </c>
      <c r="D7" s="63" t="s">
        <v>22</v>
      </c>
      <c r="E7" s="37"/>
      <c r="F7" s="64"/>
      <c r="G7" s="65"/>
      <c r="H7" s="66"/>
      <c r="I7" s="77"/>
      <c r="J7"/>
    </row>
    <row r="8" s="14" customFormat="1" ht="24.95" customHeight="1" spans="2:10">
      <c r="B8" s="68" t="s">
        <v>25</v>
      </c>
      <c r="C8" s="37" t="s">
        <v>26</v>
      </c>
      <c r="D8" s="37" t="s">
        <v>27</v>
      </c>
      <c r="E8" s="37">
        <v>1</v>
      </c>
      <c r="F8" s="69">
        <v>11113</v>
      </c>
      <c r="G8" s="69">
        <f>ROUND(E8*F8,0)</f>
        <v>11113</v>
      </c>
      <c r="H8" s="70"/>
      <c r="I8" s="78"/>
      <c r="J8"/>
    </row>
    <row r="9" s="14" customFormat="1" ht="24.95" customHeight="1" spans="2:10">
      <c r="B9" s="68" t="s">
        <v>28</v>
      </c>
      <c r="C9" s="63" t="s">
        <v>29</v>
      </c>
      <c r="D9" s="37" t="s">
        <v>27</v>
      </c>
      <c r="E9" s="37">
        <v>1</v>
      </c>
      <c r="F9" s="69">
        <v>240514</v>
      </c>
      <c r="G9" s="69">
        <f>ROUND(E9*F9,0)</f>
        <v>240514</v>
      </c>
      <c r="H9" s="70"/>
      <c r="I9" s="78"/>
      <c r="J9"/>
    </row>
    <row r="10" s="14" customFormat="1" ht="24.95" customHeight="1" spans="2:9">
      <c r="B10" s="71" t="s">
        <v>30</v>
      </c>
      <c r="C10" s="72"/>
      <c r="D10" s="72"/>
      <c r="E10" s="73"/>
      <c r="F10" s="74"/>
      <c r="G10" s="75">
        <f>ROUND(SUM(G6:G9),0)</f>
        <v>251627</v>
      </c>
      <c r="H10" s="76"/>
      <c r="I10" s="79"/>
    </row>
  </sheetData>
  <autoFilter ref="C1:C10">
    <extLst/>
  </autoFilter>
  <mergeCells count="10">
    <mergeCell ref="B1:I1"/>
    <mergeCell ref="B2:I2"/>
    <mergeCell ref="B3:I3"/>
    <mergeCell ref="F4:G4"/>
    <mergeCell ref="H4:I4"/>
    <mergeCell ref="B10:E10"/>
    <mergeCell ref="B4:B5"/>
    <mergeCell ref="C4:C5"/>
    <mergeCell ref="D4:D5"/>
    <mergeCell ref="E4:E5"/>
  </mergeCells>
  <pageMargins left="0.751388888888889" right="0.357638888888889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W29"/>
  <sheetViews>
    <sheetView view="pageBreakPreview" zoomScaleNormal="140" topLeftCell="A17" workbookViewId="0">
      <selection activeCell="B1" sqref="B1:I29"/>
    </sheetView>
  </sheetViews>
  <sheetFormatPr defaultColWidth="9" defaultRowHeight="14"/>
  <cols>
    <col min="1" max="1" width="0.872727272727273" style="16" customWidth="1"/>
    <col min="2" max="2" width="7.62727272727273" style="16" customWidth="1"/>
    <col min="3" max="3" width="30.6272727272727" style="16" customWidth="1"/>
    <col min="4" max="5" width="6.62727272727273" style="16" customWidth="1"/>
    <col min="6" max="7" width="9.62727272727273" style="16" customWidth="1"/>
    <col min="8" max="8" width="9.62727272727273" style="17" customWidth="1"/>
    <col min="9" max="9" width="9.62727272727273" style="16" customWidth="1"/>
    <col min="10" max="10" width="0.872727272727273" style="16" customWidth="1"/>
    <col min="11" max="13" width="9" style="16"/>
    <col min="14" max="14" width="9.54545454545454" style="16"/>
    <col min="15" max="19" width="9" style="16"/>
    <col min="20" max="20" width="10.5454545454545" style="16"/>
    <col min="21" max="16384" width="9" style="16"/>
  </cols>
  <sheetData>
    <row r="1" s="12" customFormat="1" ht="24.95" customHeight="1" spans="2:9">
      <c r="B1" s="18" t="s">
        <v>12</v>
      </c>
      <c r="C1" s="18"/>
      <c r="D1" s="18"/>
      <c r="E1" s="18"/>
      <c r="F1" s="18"/>
      <c r="G1" s="19"/>
      <c r="H1" s="18"/>
      <c r="I1" s="18"/>
    </row>
    <row r="2" s="13" customFormat="1" ht="20.1" customHeight="1" spans="2:9">
      <c r="B2" s="20" t="str">
        <f>汇总!B3</f>
        <v>项目名称：2022年永杭高速公路水毁修复及绿化工程（合同包1）</v>
      </c>
      <c r="C2" s="20"/>
      <c r="D2" s="20"/>
      <c r="E2" s="20"/>
      <c r="F2" s="20"/>
      <c r="G2" s="20"/>
      <c r="H2" s="20"/>
      <c r="I2" s="20"/>
    </row>
    <row r="3" s="13" customFormat="1" ht="22" customHeight="1" spans="2:9">
      <c r="B3" s="21" t="s">
        <v>31</v>
      </c>
      <c r="C3" s="22"/>
      <c r="D3" s="22"/>
      <c r="E3" s="22"/>
      <c r="F3" s="22"/>
      <c r="G3" s="22"/>
      <c r="H3" s="22"/>
      <c r="I3" s="56"/>
    </row>
    <row r="4" s="14" customFormat="1" ht="20.1" customHeight="1" spans="2:23">
      <c r="B4" s="23" t="s">
        <v>14</v>
      </c>
      <c r="C4" s="24" t="s">
        <v>32</v>
      </c>
      <c r="D4" s="25" t="s">
        <v>15</v>
      </c>
      <c r="E4" s="25" t="s">
        <v>16</v>
      </c>
      <c r="F4" s="26" t="s">
        <v>17</v>
      </c>
      <c r="G4" s="27"/>
      <c r="H4" s="25" t="s">
        <v>18</v>
      </c>
      <c r="I4" s="57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="14" customFormat="1" ht="20.1" customHeight="1" spans="2:23">
      <c r="B5" s="23"/>
      <c r="C5" s="28"/>
      <c r="D5" s="25"/>
      <c r="E5" s="25"/>
      <c r="F5" s="26" t="s">
        <v>19</v>
      </c>
      <c r="G5" s="27" t="s">
        <v>20</v>
      </c>
      <c r="H5" s="29" t="s">
        <v>19</v>
      </c>
      <c r="I5" s="58" t="s">
        <v>20</v>
      </c>
      <c r="J5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="14" customFormat="1" ht="20.1" customHeight="1" spans="2:23">
      <c r="B6" s="30">
        <v>201</v>
      </c>
      <c r="C6" s="31" t="s">
        <v>33</v>
      </c>
      <c r="D6" s="32" t="s">
        <v>34</v>
      </c>
      <c r="E6" s="33">
        <v>3844.474</v>
      </c>
      <c r="F6" s="34">
        <v>39.95</v>
      </c>
      <c r="G6" s="35">
        <f>ROUND(E6*F6,0)</f>
        <v>153587</v>
      </c>
      <c r="H6" s="36"/>
      <c r="I6" s="59"/>
      <c r="J6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="14" customFormat="1" ht="20.1" customHeight="1" spans="2:23">
      <c r="B7" s="30">
        <v>202</v>
      </c>
      <c r="C7" s="31" t="s">
        <v>35</v>
      </c>
      <c r="D7" s="32" t="s">
        <v>34</v>
      </c>
      <c r="E7" s="33">
        <v>5.904</v>
      </c>
      <c r="F7" s="34">
        <v>1174.97</v>
      </c>
      <c r="G7" s="35">
        <f>ROUND(E7*F7,0)</f>
        <v>6937</v>
      </c>
      <c r="H7" s="36"/>
      <c r="I7" s="59"/>
      <c r="J7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="14" customFormat="1" ht="20.1" customHeight="1" spans="2:23">
      <c r="B8" s="30">
        <v>203</v>
      </c>
      <c r="C8" s="31" t="s">
        <v>36</v>
      </c>
      <c r="D8" s="32" t="s">
        <v>37</v>
      </c>
      <c r="E8" s="33">
        <v>400</v>
      </c>
      <c r="F8" s="34">
        <v>202.09</v>
      </c>
      <c r="G8" s="35">
        <f t="shared" ref="G8:G28" si="0">ROUND(E8*F8,0)</f>
        <v>80836</v>
      </c>
      <c r="H8" s="36"/>
      <c r="I8" s="59"/>
      <c r="J8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="14" customFormat="1" ht="21" customHeight="1" spans="2:23">
      <c r="B9" s="30">
        <v>204</v>
      </c>
      <c r="C9" s="31" t="s">
        <v>38</v>
      </c>
      <c r="D9" s="32" t="s">
        <v>39</v>
      </c>
      <c r="E9" s="33">
        <v>0.139</v>
      </c>
      <c r="F9" s="34">
        <v>22208.63</v>
      </c>
      <c r="G9" s="35">
        <f t="shared" si="0"/>
        <v>3087</v>
      </c>
      <c r="H9" s="36"/>
      <c r="I9" s="59"/>
      <c r="J9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="14" customFormat="1" ht="21" customHeight="1" spans="2:23">
      <c r="B10" s="30">
        <v>205</v>
      </c>
      <c r="C10" s="31" t="s">
        <v>40</v>
      </c>
      <c r="D10" s="32" t="s">
        <v>37</v>
      </c>
      <c r="E10" s="33">
        <v>670.38</v>
      </c>
      <c r="F10" s="34">
        <v>15.78</v>
      </c>
      <c r="G10" s="35">
        <f t="shared" si="0"/>
        <v>10579</v>
      </c>
      <c r="H10" s="36"/>
      <c r="I10" s="59"/>
      <c r="J10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="14" customFormat="1" ht="21" customHeight="1" spans="2:23">
      <c r="B11" s="30">
        <v>206</v>
      </c>
      <c r="C11" s="31" t="s">
        <v>41</v>
      </c>
      <c r="D11" s="32" t="s">
        <v>34</v>
      </c>
      <c r="E11" s="37">
        <v>1532.05</v>
      </c>
      <c r="F11" s="34">
        <v>843.42</v>
      </c>
      <c r="G11" s="35">
        <f t="shared" si="0"/>
        <v>1292162</v>
      </c>
      <c r="H11" s="36"/>
      <c r="I11" s="60"/>
      <c r="J11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="14" customFormat="1" ht="21" customHeight="1" spans="2:23">
      <c r="B12" s="30">
        <v>207</v>
      </c>
      <c r="C12" s="31" t="s">
        <v>42</v>
      </c>
      <c r="D12" s="32" t="s">
        <v>43</v>
      </c>
      <c r="E12" s="37">
        <v>1282.073</v>
      </c>
      <c r="F12" s="34">
        <v>63.02</v>
      </c>
      <c r="G12" s="35">
        <f t="shared" si="0"/>
        <v>80796</v>
      </c>
      <c r="H12" s="36"/>
      <c r="I12" s="60"/>
      <c r="J12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="14" customFormat="1" ht="21" customHeight="1" spans="2:23">
      <c r="B13" s="30">
        <v>208</v>
      </c>
      <c r="C13" s="31" t="s">
        <v>44</v>
      </c>
      <c r="D13" s="32" t="s">
        <v>34</v>
      </c>
      <c r="E13" s="37">
        <v>14.04</v>
      </c>
      <c r="F13" s="34">
        <v>825.21</v>
      </c>
      <c r="G13" s="35">
        <f t="shared" si="0"/>
        <v>11586</v>
      </c>
      <c r="H13" s="38"/>
      <c r="I13" s="38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="14" customFormat="1" ht="21" customHeight="1" spans="2:23">
      <c r="B14" s="30">
        <v>209</v>
      </c>
      <c r="C14" s="31" t="s">
        <v>45</v>
      </c>
      <c r="D14" s="32" t="s">
        <v>37</v>
      </c>
      <c r="E14" s="37">
        <v>1609.7</v>
      </c>
      <c r="F14" s="34">
        <v>6.76</v>
      </c>
      <c r="G14" s="35">
        <f t="shared" si="0"/>
        <v>10882</v>
      </c>
      <c r="H14" s="38"/>
      <c r="I14" s="38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="14" customFormat="1" ht="21" customHeight="1" spans="2:23">
      <c r="B15" s="30">
        <v>210</v>
      </c>
      <c r="C15" s="39" t="s">
        <v>46</v>
      </c>
      <c r="D15" s="40" t="s">
        <v>47</v>
      </c>
      <c r="E15" s="41">
        <v>2997.6</v>
      </c>
      <c r="F15" s="34">
        <v>7</v>
      </c>
      <c r="G15" s="35">
        <f t="shared" si="0"/>
        <v>20983</v>
      </c>
      <c r="H15" s="38"/>
      <c r="I15" s="38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="14" customFormat="1" ht="21" customHeight="1" spans="2:23">
      <c r="B16" s="30">
        <v>211</v>
      </c>
      <c r="C16" s="39" t="s">
        <v>48</v>
      </c>
      <c r="D16" s="40" t="s">
        <v>47</v>
      </c>
      <c r="E16" s="41">
        <v>2997.6</v>
      </c>
      <c r="F16" s="34">
        <v>26.25</v>
      </c>
      <c r="G16" s="35">
        <f t="shared" si="0"/>
        <v>78687</v>
      </c>
      <c r="H16" s="38"/>
      <c r="I16" s="38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14" customFormat="1" ht="21" customHeight="1" spans="2:23">
      <c r="B17" s="30">
        <v>212</v>
      </c>
      <c r="C17" s="39" t="s">
        <v>49</v>
      </c>
      <c r="D17" s="42" t="s">
        <v>47</v>
      </c>
      <c r="E17" s="41">
        <v>399.3</v>
      </c>
      <c r="F17" s="34">
        <v>795.1</v>
      </c>
      <c r="G17" s="35">
        <f t="shared" si="0"/>
        <v>317483</v>
      </c>
      <c r="H17" s="38"/>
      <c r="I17" s="38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="14" customFormat="1" ht="22" customHeight="1" spans="2:23">
      <c r="B18" s="30">
        <v>213</v>
      </c>
      <c r="C18" s="39" t="s">
        <v>50</v>
      </c>
      <c r="D18" s="42" t="s">
        <v>37</v>
      </c>
      <c r="E18" s="43">
        <v>480</v>
      </c>
      <c r="F18" s="34">
        <v>108.87</v>
      </c>
      <c r="G18" s="35">
        <f t="shared" si="0"/>
        <v>52258</v>
      </c>
      <c r="H18" s="38"/>
      <c r="I18" s="38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="14" customFormat="1" ht="22" customHeight="1" spans="2:23">
      <c r="B19" s="30">
        <v>214</v>
      </c>
      <c r="C19" s="39" t="s">
        <v>51</v>
      </c>
      <c r="D19" s="42" t="s">
        <v>37</v>
      </c>
      <c r="E19" s="44">
        <v>480</v>
      </c>
      <c r="F19" s="34">
        <v>41.25</v>
      </c>
      <c r="G19" s="35">
        <f t="shared" si="0"/>
        <v>19800</v>
      </c>
      <c r="H19" s="38"/>
      <c r="I19" s="38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="14" customFormat="1" ht="22" customHeight="1" spans="2:23">
      <c r="B20" s="30">
        <v>215</v>
      </c>
      <c r="C20" s="39" t="s">
        <v>52</v>
      </c>
      <c r="D20" s="42" t="s">
        <v>37</v>
      </c>
      <c r="E20" s="44">
        <v>480</v>
      </c>
      <c r="F20" s="34">
        <v>26.17</v>
      </c>
      <c r="G20" s="35">
        <f t="shared" si="0"/>
        <v>12562</v>
      </c>
      <c r="H20" s="38"/>
      <c r="I20" s="38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s="14" customFormat="1" ht="22" customHeight="1" spans="2:23">
      <c r="B21" s="30">
        <v>216</v>
      </c>
      <c r="C21" s="31" t="s">
        <v>53</v>
      </c>
      <c r="D21" s="45" t="s">
        <v>47</v>
      </c>
      <c r="E21" s="46">
        <v>126</v>
      </c>
      <c r="F21" s="34">
        <v>95.8</v>
      </c>
      <c r="G21" s="35">
        <f t="shared" si="0"/>
        <v>12071</v>
      </c>
      <c r="H21" s="38"/>
      <c r="I21" s="38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="14" customFormat="1" ht="22" customHeight="1" spans="2:23">
      <c r="B22" s="30">
        <v>217</v>
      </c>
      <c r="C22" s="31" t="s">
        <v>54</v>
      </c>
      <c r="D22" s="47" t="s">
        <v>37</v>
      </c>
      <c r="E22" s="48">
        <v>1982</v>
      </c>
      <c r="F22" s="34">
        <v>113.3</v>
      </c>
      <c r="G22" s="35">
        <f t="shared" si="0"/>
        <v>224561</v>
      </c>
      <c r="H22" s="38"/>
      <c r="I22" s="38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="15" customFormat="1" ht="22" customHeight="1" spans="2:23">
      <c r="B23" s="30">
        <v>218</v>
      </c>
      <c r="C23" s="31" t="s">
        <v>55</v>
      </c>
      <c r="D23" s="47" t="s">
        <v>39</v>
      </c>
      <c r="E23" s="48">
        <v>4.237</v>
      </c>
      <c r="F23" s="34">
        <v>6849.89</v>
      </c>
      <c r="G23" s="35">
        <f t="shared" si="0"/>
        <v>29023</v>
      </c>
      <c r="H23" s="49"/>
      <c r="I23" s="49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="14" customFormat="1" ht="22" customHeight="1" spans="2:23">
      <c r="B24" s="30">
        <v>219</v>
      </c>
      <c r="C24" s="31" t="s">
        <v>56</v>
      </c>
      <c r="D24" s="45" t="s">
        <v>57</v>
      </c>
      <c r="E24" s="50">
        <v>3</v>
      </c>
      <c r="F24" s="34">
        <v>163.67</v>
      </c>
      <c r="G24" s="35">
        <f t="shared" si="0"/>
        <v>491</v>
      </c>
      <c r="H24" s="38"/>
      <c r="I24" s="38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s="14" customFormat="1" ht="22" customHeight="1" spans="2:23">
      <c r="B25" s="30">
        <v>220</v>
      </c>
      <c r="C25" s="31" t="s">
        <v>58</v>
      </c>
      <c r="D25" s="45" t="s">
        <v>57</v>
      </c>
      <c r="E25" s="50">
        <v>3</v>
      </c>
      <c r="F25" s="34">
        <v>110</v>
      </c>
      <c r="G25" s="35">
        <f t="shared" si="0"/>
        <v>330</v>
      </c>
      <c r="H25" s="38"/>
      <c r="I25" s="38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="14" customFormat="1" ht="22" customHeight="1" spans="2:9">
      <c r="B26" s="30">
        <v>221</v>
      </c>
      <c r="C26" s="31" t="s">
        <v>59</v>
      </c>
      <c r="D26" s="45" t="s">
        <v>47</v>
      </c>
      <c r="E26" s="50">
        <v>95.17</v>
      </c>
      <c r="F26" s="34">
        <v>784.49</v>
      </c>
      <c r="G26" s="35">
        <f t="shared" si="0"/>
        <v>74660</v>
      </c>
      <c r="H26" s="38"/>
      <c r="I26" s="38"/>
    </row>
    <row r="27" s="14" customFormat="1" ht="22" customHeight="1" spans="2:9">
      <c r="B27" s="30">
        <v>222</v>
      </c>
      <c r="C27" s="31" t="s">
        <v>60</v>
      </c>
      <c r="D27" s="45" t="s">
        <v>47</v>
      </c>
      <c r="E27" s="50">
        <v>6.4</v>
      </c>
      <c r="F27" s="34">
        <v>757.97</v>
      </c>
      <c r="G27" s="35">
        <f t="shared" si="0"/>
        <v>4851</v>
      </c>
      <c r="H27" s="38"/>
      <c r="I27" s="38"/>
    </row>
    <row r="28" s="14" customFormat="1" ht="24.95" customHeight="1" spans="2:9">
      <c r="B28" s="30">
        <v>223</v>
      </c>
      <c r="C28" s="31" t="s">
        <v>61</v>
      </c>
      <c r="D28" s="45" t="s">
        <v>47</v>
      </c>
      <c r="E28" s="50">
        <v>13.5</v>
      </c>
      <c r="F28" s="34">
        <v>728.15</v>
      </c>
      <c r="G28" s="35">
        <f t="shared" si="0"/>
        <v>9830</v>
      </c>
      <c r="H28" s="38"/>
      <c r="I28" s="38"/>
    </row>
    <row r="29" s="14" customFormat="1" ht="24.95" customHeight="1" spans="2:9">
      <c r="B29" s="51" t="s">
        <v>62</v>
      </c>
      <c r="C29" s="52"/>
      <c r="D29" s="52"/>
      <c r="E29" s="53"/>
      <c r="F29" s="54"/>
      <c r="G29" s="55">
        <f>SUM(G6:G28)</f>
        <v>2508042</v>
      </c>
      <c r="H29" s="55"/>
      <c r="I29" s="61"/>
    </row>
  </sheetData>
  <autoFilter ref="D1:D135">
    <extLst/>
  </autoFilter>
  <mergeCells count="10">
    <mergeCell ref="B1:I1"/>
    <mergeCell ref="B2:I2"/>
    <mergeCell ref="B3:I3"/>
    <mergeCell ref="F4:G4"/>
    <mergeCell ref="H4:I4"/>
    <mergeCell ref="B29:E29"/>
    <mergeCell ref="B4:B5"/>
    <mergeCell ref="C4:C5"/>
    <mergeCell ref="D4:D5"/>
    <mergeCell ref="E4:E5"/>
  </mergeCells>
  <pageMargins left="0.751388888888889" right="0.357638888888889" top="1" bottom="1" header="0.511805555555556" footer="0.511805555555556"/>
  <pageSetup paperSize="9" scale="9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16" workbookViewId="0">
      <selection activeCell="C18" sqref="C18"/>
    </sheetView>
  </sheetViews>
  <sheetFormatPr defaultColWidth="9" defaultRowHeight="14" outlineLevelCol="7"/>
  <cols>
    <col min="1" max="1" width="5.62727272727273" style="1" customWidth="1"/>
    <col min="2" max="2" width="15.7545454545455" style="1" customWidth="1"/>
    <col min="3" max="3" width="66" style="1" customWidth="1"/>
    <col min="4" max="4" width="5.37272727272727" style="1" customWidth="1"/>
    <col min="5" max="5" width="9.12727272727273" style="1" customWidth="1"/>
    <col min="6" max="7" width="12.3727272727273" style="1" customWidth="1"/>
    <col min="8" max="8" width="29.7545454545455" style="1" customWidth="1"/>
    <col min="9" max="16384" width="9" style="1"/>
  </cols>
  <sheetData>
    <row r="1" ht="24.95" customHeight="1" spans="1:8">
      <c r="A1" s="2" t="s">
        <v>63</v>
      </c>
      <c r="B1" s="2"/>
      <c r="C1" s="2"/>
      <c r="D1" s="2"/>
      <c r="E1" s="2"/>
      <c r="F1" s="2"/>
      <c r="G1" s="2"/>
      <c r="H1" s="2"/>
    </row>
    <row r="2" ht="35.1" customHeight="1" spans="1:8">
      <c r="A2" s="3" t="s">
        <v>2</v>
      </c>
      <c r="B2" s="3" t="s">
        <v>64</v>
      </c>
      <c r="C2" s="3" t="s">
        <v>65</v>
      </c>
      <c r="D2" s="3" t="s">
        <v>15</v>
      </c>
      <c r="E2" s="3" t="s">
        <v>16</v>
      </c>
      <c r="F2" s="4" t="s">
        <v>66</v>
      </c>
      <c r="G2" s="4" t="s">
        <v>67</v>
      </c>
      <c r="H2" s="3" t="s">
        <v>68</v>
      </c>
    </row>
    <row r="3" ht="24.95" customHeight="1" spans="1:8">
      <c r="A3" s="5">
        <v>1</v>
      </c>
      <c r="B3" s="6" t="s">
        <v>69</v>
      </c>
      <c r="C3" s="7" t="s">
        <v>70</v>
      </c>
      <c r="D3" s="5" t="s">
        <v>57</v>
      </c>
      <c r="E3" s="5">
        <f>1666*25</f>
        <v>41650</v>
      </c>
      <c r="F3" s="5" t="s">
        <v>71</v>
      </c>
      <c r="G3" s="5"/>
      <c r="H3" s="5" t="s">
        <v>72</v>
      </c>
    </row>
    <row r="4" ht="24.95" customHeight="1" spans="1:8">
      <c r="A4" s="5">
        <v>2</v>
      </c>
      <c r="B4" s="6" t="s">
        <v>73</v>
      </c>
      <c r="C4" s="7" t="s">
        <v>70</v>
      </c>
      <c r="D4" s="8" t="s">
        <v>57</v>
      </c>
      <c r="E4" s="5">
        <f>695*25</f>
        <v>17375</v>
      </c>
      <c r="F4" s="5" t="s">
        <v>71</v>
      </c>
      <c r="G4" s="5"/>
      <c r="H4" s="5" t="s">
        <v>72</v>
      </c>
    </row>
    <row r="5" ht="24.95" customHeight="1" spans="1:8">
      <c r="A5" s="5">
        <v>3</v>
      </c>
      <c r="B5" s="9" t="s">
        <v>74</v>
      </c>
      <c r="C5" s="10" t="s">
        <v>75</v>
      </c>
      <c r="D5" s="8" t="s">
        <v>57</v>
      </c>
      <c r="E5" s="8">
        <f>3265*36</f>
        <v>117540</v>
      </c>
      <c r="F5" s="8" t="s">
        <v>71</v>
      </c>
      <c r="G5" s="8"/>
      <c r="H5" s="8" t="s">
        <v>72</v>
      </c>
    </row>
    <row r="6" ht="24.95" customHeight="1" spans="1:8">
      <c r="A6" s="5">
        <v>4</v>
      </c>
      <c r="B6" s="6" t="s">
        <v>76</v>
      </c>
      <c r="C6" s="7" t="s">
        <v>70</v>
      </c>
      <c r="D6" s="5" t="s">
        <v>57</v>
      </c>
      <c r="E6" s="5">
        <f>5382*25</f>
        <v>134550</v>
      </c>
      <c r="F6" s="5" t="s">
        <v>71</v>
      </c>
      <c r="G6" s="5"/>
      <c r="H6" s="5" t="s">
        <v>72</v>
      </c>
    </row>
    <row r="7" ht="24.95" customHeight="1" spans="1:8">
      <c r="A7" s="5">
        <v>5</v>
      </c>
      <c r="B7" s="6" t="s">
        <v>77</v>
      </c>
      <c r="C7" s="7" t="s">
        <v>75</v>
      </c>
      <c r="D7" s="5" t="s">
        <v>57</v>
      </c>
      <c r="E7" s="11">
        <f>4658*36</f>
        <v>167688</v>
      </c>
      <c r="F7" s="5" t="s">
        <v>71</v>
      </c>
      <c r="G7" s="5"/>
      <c r="H7" s="5" t="s">
        <v>72</v>
      </c>
    </row>
    <row r="8" ht="24.95" customHeight="1" spans="1:8">
      <c r="A8" s="5">
        <v>6</v>
      </c>
      <c r="B8" s="9" t="s">
        <v>78</v>
      </c>
      <c r="C8" s="10" t="s">
        <v>70</v>
      </c>
      <c r="D8" s="8" t="s">
        <v>57</v>
      </c>
      <c r="E8" s="8">
        <f>5553*25</f>
        <v>138825</v>
      </c>
      <c r="F8" s="8" t="s">
        <v>71</v>
      </c>
      <c r="G8" s="8"/>
      <c r="H8" s="8" t="s">
        <v>72</v>
      </c>
    </row>
    <row r="9" ht="24.95" customHeight="1" spans="1:8">
      <c r="A9" s="5">
        <v>7</v>
      </c>
      <c r="B9" s="9" t="s">
        <v>79</v>
      </c>
      <c r="C9" s="10" t="s">
        <v>80</v>
      </c>
      <c r="D9" s="5" t="s">
        <v>57</v>
      </c>
      <c r="E9" s="8">
        <f>498*36</f>
        <v>17928</v>
      </c>
      <c r="F9" s="8" t="s">
        <v>71</v>
      </c>
      <c r="G9" s="8"/>
      <c r="H9" s="8" t="s">
        <v>72</v>
      </c>
    </row>
    <row r="10" ht="24.95" customHeight="1" spans="1:8">
      <c r="A10" s="5">
        <v>8</v>
      </c>
      <c r="B10" s="6" t="s">
        <v>81</v>
      </c>
      <c r="C10" s="7" t="s">
        <v>70</v>
      </c>
      <c r="D10" s="5" t="s">
        <v>57</v>
      </c>
      <c r="E10" s="5">
        <f>1474*25</f>
        <v>36850</v>
      </c>
      <c r="F10" s="5" t="s">
        <v>71</v>
      </c>
      <c r="G10" s="5"/>
      <c r="H10" s="5" t="s">
        <v>72</v>
      </c>
    </row>
    <row r="11" ht="24.95" customHeight="1" spans="1:8">
      <c r="A11" s="5">
        <v>9</v>
      </c>
      <c r="B11" s="6" t="s">
        <v>82</v>
      </c>
      <c r="C11" s="7" t="s">
        <v>83</v>
      </c>
      <c r="D11" s="5" t="s">
        <v>57</v>
      </c>
      <c r="E11" s="5">
        <f>412*49</f>
        <v>20188</v>
      </c>
      <c r="F11" s="5" t="s">
        <v>71</v>
      </c>
      <c r="G11" s="5"/>
      <c r="H11" s="5" t="s">
        <v>72</v>
      </c>
    </row>
    <row r="12" ht="24.95" customHeight="1" spans="1:8">
      <c r="A12" s="5">
        <v>10</v>
      </c>
      <c r="B12" s="8" t="s">
        <v>84</v>
      </c>
      <c r="C12" s="10" t="s">
        <v>85</v>
      </c>
      <c r="D12" s="8" t="s">
        <v>86</v>
      </c>
      <c r="E12" s="8">
        <v>12974</v>
      </c>
      <c r="F12" s="8" t="s">
        <v>85</v>
      </c>
      <c r="G12" s="8"/>
      <c r="H12" s="8"/>
    </row>
    <row r="13" ht="35.1" customHeight="1" spans="1:8">
      <c r="A13" s="5">
        <v>11</v>
      </c>
      <c r="B13" s="5" t="s">
        <v>87</v>
      </c>
      <c r="C13" s="7" t="s">
        <v>88</v>
      </c>
      <c r="D13" s="5" t="s">
        <v>57</v>
      </c>
      <c r="E13" s="5">
        <v>348</v>
      </c>
      <c r="F13" s="5" t="s">
        <v>89</v>
      </c>
      <c r="G13" s="5"/>
      <c r="H13" s="5" t="s">
        <v>90</v>
      </c>
    </row>
    <row r="14" ht="35.1" customHeight="1" spans="1:8">
      <c r="A14" s="5">
        <v>12</v>
      </c>
      <c r="B14" s="5" t="s">
        <v>91</v>
      </c>
      <c r="C14" s="7" t="s">
        <v>92</v>
      </c>
      <c r="D14" s="5" t="s">
        <v>57</v>
      </c>
      <c r="E14" s="5">
        <v>11</v>
      </c>
      <c r="F14" s="5" t="s">
        <v>93</v>
      </c>
      <c r="G14" s="5"/>
      <c r="H14" s="5" t="s">
        <v>94</v>
      </c>
    </row>
    <row r="15" ht="35.1" customHeight="1" spans="1:8">
      <c r="A15" s="5">
        <v>13</v>
      </c>
      <c r="B15" s="8" t="s">
        <v>95</v>
      </c>
      <c r="C15" s="10" t="s">
        <v>96</v>
      </c>
      <c r="D15" s="8" t="s">
        <v>57</v>
      </c>
      <c r="E15" s="8">
        <v>814</v>
      </c>
      <c r="F15" s="8" t="s">
        <v>89</v>
      </c>
      <c r="G15" s="8"/>
      <c r="H15" s="8" t="s">
        <v>90</v>
      </c>
    </row>
    <row r="16" ht="35.1" customHeight="1" spans="1:8">
      <c r="A16" s="5">
        <v>14</v>
      </c>
      <c r="B16" s="5" t="s">
        <v>97</v>
      </c>
      <c r="C16" s="7" t="s">
        <v>98</v>
      </c>
      <c r="D16" s="5" t="s">
        <v>57</v>
      </c>
      <c r="E16" s="5">
        <v>72</v>
      </c>
      <c r="F16" s="5" t="s">
        <v>99</v>
      </c>
      <c r="G16" s="5"/>
      <c r="H16" s="5" t="s">
        <v>100</v>
      </c>
    </row>
    <row r="17" ht="35.1" customHeight="1" spans="1:8">
      <c r="A17" s="5">
        <v>15</v>
      </c>
      <c r="B17" s="8" t="s">
        <v>101</v>
      </c>
      <c r="C17" s="10" t="s">
        <v>102</v>
      </c>
      <c r="D17" s="8" t="s">
        <v>57</v>
      </c>
      <c r="E17" s="8">
        <v>187</v>
      </c>
      <c r="F17" s="8" t="s">
        <v>99</v>
      </c>
      <c r="G17" s="8"/>
      <c r="H17" s="8" t="s">
        <v>103</v>
      </c>
    </row>
    <row r="18" ht="35.1" customHeight="1" spans="1:8">
      <c r="A18" s="5">
        <v>16</v>
      </c>
      <c r="B18" s="5" t="s">
        <v>104</v>
      </c>
      <c r="C18" s="7" t="s">
        <v>105</v>
      </c>
      <c r="D18" s="5" t="s">
        <v>57</v>
      </c>
      <c r="E18" s="5">
        <v>3</v>
      </c>
      <c r="F18" s="5" t="s">
        <v>89</v>
      </c>
      <c r="G18" s="5"/>
      <c r="H18" s="5" t="s">
        <v>90</v>
      </c>
    </row>
    <row r="19" ht="35.1" customHeight="1" spans="1:8">
      <c r="A19" s="5">
        <v>17</v>
      </c>
      <c r="B19" s="5" t="s">
        <v>106</v>
      </c>
      <c r="C19" s="7" t="s">
        <v>96</v>
      </c>
      <c r="D19" s="5" t="s">
        <v>57</v>
      </c>
      <c r="E19" s="5">
        <v>221</v>
      </c>
      <c r="F19" s="5" t="s">
        <v>89</v>
      </c>
      <c r="G19" s="5"/>
      <c r="H19" s="5" t="s">
        <v>90</v>
      </c>
    </row>
    <row r="20" ht="35.1" customHeight="1" spans="1:8">
      <c r="A20" s="5">
        <v>18</v>
      </c>
      <c r="B20" s="5" t="s">
        <v>107</v>
      </c>
      <c r="C20" s="7" t="s">
        <v>105</v>
      </c>
      <c r="D20" s="5" t="s">
        <v>57</v>
      </c>
      <c r="E20" s="5">
        <v>198</v>
      </c>
      <c r="F20" s="5" t="s">
        <v>89</v>
      </c>
      <c r="G20" s="5"/>
      <c r="H20" s="5" t="s">
        <v>90</v>
      </c>
    </row>
    <row r="21" ht="35.1" customHeight="1" spans="1:8">
      <c r="A21" s="5">
        <v>19</v>
      </c>
      <c r="B21" s="5" t="s">
        <v>108</v>
      </c>
      <c r="C21" s="7" t="s">
        <v>98</v>
      </c>
      <c r="D21" s="5" t="s">
        <v>57</v>
      </c>
      <c r="E21" s="5">
        <v>176</v>
      </c>
      <c r="F21" s="5" t="s">
        <v>99</v>
      </c>
      <c r="G21" s="5"/>
      <c r="H21" s="5" t="s">
        <v>109</v>
      </c>
    </row>
    <row r="22" ht="35.1" customHeight="1" spans="1:8">
      <c r="A22" s="5">
        <v>20</v>
      </c>
      <c r="B22" s="8" t="s">
        <v>110</v>
      </c>
      <c r="C22" s="10" t="s">
        <v>111</v>
      </c>
      <c r="D22" s="8" t="s">
        <v>57</v>
      </c>
      <c r="E22" s="8">
        <v>29</v>
      </c>
      <c r="F22" s="8" t="s">
        <v>112</v>
      </c>
      <c r="G22" s="8"/>
      <c r="H22" s="8" t="s">
        <v>113</v>
      </c>
    </row>
    <row r="23" ht="35.1" customHeight="1" spans="1:8">
      <c r="A23" s="5">
        <v>21</v>
      </c>
      <c r="B23" s="5" t="s">
        <v>114</v>
      </c>
      <c r="C23" s="7" t="s">
        <v>115</v>
      </c>
      <c r="D23" s="5" t="s">
        <v>57</v>
      </c>
      <c r="E23" s="5">
        <v>738</v>
      </c>
      <c r="F23" s="5" t="s">
        <v>89</v>
      </c>
      <c r="G23" s="5"/>
      <c r="H23" s="5" t="s">
        <v>90</v>
      </c>
    </row>
    <row r="24" ht="35.1" customHeight="1" spans="1:8">
      <c r="A24" s="5">
        <v>22</v>
      </c>
      <c r="B24" s="5" t="s">
        <v>116</v>
      </c>
      <c r="C24" s="7" t="s">
        <v>117</v>
      </c>
      <c r="D24" s="5" t="s">
        <v>57</v>
      </c>
      <c r="E24" s="5">
        <v>128</v>
      </c>
      <c r="F24" s="5" t="s">
        <v>99</v>
      </c>
      <c r="G24" s="5"/>
      <c r="H24" s="5" t="s">
        <v>103</v>
      </c>
    </row>
    <row r="25" ht="35.1" customHeight="1" spans="1:8">
      <c r="A25" s="5">
        <v>23</v>
      </c>
      <c r="B25" s="5" t="s">
        <v>118</v>
      </c>
      <c r="C25" s="7" t="s">
        <v>119</v>
      </c>
      <c r="D25" s="5" t="s">
        <v>57</v>
      </c>
      <c r="E25" s="5">
        <v>3954</v>
      </c>
      <c r="F25" s="5" t="s">
        <v>120</v>
      </c>
      <c r="G25" s="5"/>
      <c r="H25" s="5" t="s">
        <v>121</v>
      </c>
    </row>
    <row r="26" ht="35.1" customHeight="1" spans="1:8">
      <c r="A26" s="5">
        <v>24</v>
      </c>
      <c r="B26" s="8" t="s">
        <v>122</v>
      </c>
      <c r="C26" s="10" t="s">
        <v>123</v>
      </c>
      <c r="D26" s="8" t="s">
        <v>57</v>
      </c>
      <c r="E26" s="8">
        <v>189</v>
      </c>
      <c r="F26" s="8" t="s">
        <v>99</v>
      </c>
      <c r="G26" s="8"/>
      <c r="H26" s="8" t="s">
        <v>124</v>
      </c>
    </row>
    <row r="27" ht="35.1" customHeight="1" spans="1:8">
      <c r="A27" s="5">
        <v>25</v>
      </c>
      <c r="B27" s="5" t="s">
        <v>125</v>
      </c>
      <c r="C27" s="7" t="s">
        <v>119</v>
      </c>
      <c r="D27" s="5" t="s">
        <v>57</v>
      </c>
      <c r="E27" s="5">
        <v>4706</v>
      </c>
      <c r="F27" s="5" t="s">
        <v>120</v>
      </c>
      <c r="G27" s="5"/>
      <c r="H27" s="5" t="s">
        <v>126</v>
      </c>
    </row>
    <row r="28" ht="35.1" customHeight="1" spans="1:8">
      <c r="A28" s="5">
        <v>26</v>
      </c>
      <c r="B28" s="5" t="s">
        <v>127</v>
      </c>
      <c r="C28" s="7" t="s">
        <v>119</v>
      </c>
      <c r="D28" s="5" t="s">
        <v>57</v>
      </c>
      <c r="E28" s="5">
        <v>1057</v>
      </c>
      <c r="F28" s="5" t="s">
        <v>120</v>
      </c>
      <c r="G28" s="5"/>
      <c r="H28" s="5" t="s">
        <v>121</v>
      </c>
    </row>
    <row r="29" ht="35.1" customHeight="1" spans="1:8">
      <c r="A29" s="5">
        <v>27</v>
      </c>
      <c r="B29" s="5" t="s">
        <v>128</v>
      </c>
      <c r="C29" s="7" t="s">
        <v>129</v>
      </c>
      <c r="D29" s="5" t="s">
        <v>57</v>
      </c>
      <c r="E29" s="5">
        <v>554</v>
      </c>
      <c r="F29" s="5" t="s">
        <v>112</v>
      </c>
      <c r="G29" s="5"/>
      <c r="H29" s="5" t="s">
        <v>90</v>
      </c>
    </row>
    <row r="30" ht="35.1" customHeight="1" spans="1:8">
      <c r="A30" s="5">
        <v>28</v>
      </c>
      <c r="B30" s="5" t="s">
        <v>130</v>
      </c>
      <c r="C30" s="7" t="s">
        <v>131</v>
      </c>
      <c r="D30" s="5" t="s">
        <v>57</v>
      </c>
      <c r="E30" s="5">
        <v>448</v>
      </c>
      <c r="F30" s="5" t="s">
        <v>89</v>
      </c>
      <c r="G30" s="5"/>
      <c r="H30" s="5" t="s">
        <v>132</v>
      </c>
    </row>
    <row r="31" ht="35.1" customHeight="1" spans="1:8">
      <c r="A31" s="5">
        <v>29</v>
      </c>
      <c r="B31" s="5" t="s">
        <v>133</v>
      </c>
      <c r="C31" s="7" t="s">
        <v>134</v>
      </c>
      <c r="D31" s="5" t="s">
        <v>57</v>
      </c>
      <c r="E31" s="5">
        <v>313</v>
      </c>
      <c r="F31" s="5" t="s">
        <v>89</v>
      </c>
      <c r="G31" s="5"/>
      <c r="H31" s="5" t="s">
        <v>90</v>
      </c>
    </row>
    <row r="32" ht="35.1" customHeight="1" spans="1:8">
      <c r="A32" s="5">
        <v>30</v>
      </c>
      <c r="B32" s="5" t="s">
        <v>135</v>
      </c>
      <c r="C32" s="7" t="s">
        <v>136</v>
      </c>
      <c r="D32" s="5" t="s">
        <v>57</v>
      </c>
      <c r="E32" s="5">
        <v>401</v>
      </c>
      <c r="F32" s="5" t="s">
        <v>89</v>
      </c>
      <c r="G32" s="5"/>
      <c r="H32" s="5" t="s">
        <v>132</v>
      </c>
    </row>
    <row r="33" ht="35.1" customHeight="1" spans="1:8">
      <c r="A33" s="5">
        <v>31</v>
      </c>
      <c r="B33" s="8" t="s">
        <v>137</v>
      </c>
      <c r="C33" s="10" t="s">
        <v>138</v>
      </c>
      <c r="D33" s="8" t="s">
        <v>57</v>
      </c>
      <c r="E33" s="8">
        <v>65</v>
      </c>
      <c r="F33" s="8" t="s">
        <v>99</v>
      </c>
      <c r="G33" s="8"/>
      <c r="H33" s="8" t="s">
        <v>139</v>
      </c>
    </row>
    <row r="34" ht="35.1" customHeight="1" spans="1:8">
      <c r="A34" s="5">
        <v>32</v>
      </c>
      <c r="B34" s="5" t="s">
        <v>140</v>
      </c>
      <c r="C34" s="7" t="s">
        <v>141</v>
      </c>
      <c r="D34" s="5" t="s">
        <v>57</v>
      </c>
      <c r="E34" s="5">
        <v>93</v>
      </c>
      <c r="F34" s="5" t="s">
        <v>99</v>
      </c>
      <c r="G34" s="5"/>
      <c r="H34" s="5" t="s">
        <v>142</v>
      </c>
    </row>
    <row r="35" ht="35.1" customHeight="1" spans="1:8">
      <c r="A35" s="5">
        <v>33</v>
      </c>
      <c r="B35" s="5" t="s">
        <v>143</v>
      </c>
      <c r="C35" s="7" t="s">
        <v>102</v>
      </c>
      <c r="D35" s="5" t="s">
        <v>57</v>
      </c>
      <c r="E35" s="5">
        <v>48</v>
      </c>
      <c r="F35" s="5" t="s">
        <v>99</v>
      </c>
      <c r="G35" s="5"/>
      <c r="H35" s="5" t="s">
        <v>103</v>
      </c>
    </row>
    <row r="36" ht="35.1" customHeight="1" spans="1:8">
      <c r="A36" s="5">
        <v>34</v>
      </c>
      <c r="B36" s="5" t="s">
        <v>144</v>
      </c>
      <c r="C36" s="7" t="s">
        <v>131</v>
      </c>
      <c r="D36" s="5" t="s">
        <v>57</v>
      </c>
      <c r="E36" s="5">
        <v>29</v>
      </c>
      <c r="F36" s="5" t="s">
        <v>89</v>
      </c>
      <c r="G36" s="5"/>
      <c r="H36" s="5" t="s">
        <v>90</v>
      </c>
    </row>
    <row r="37" ht="35.1" customHeight="1" spans="1:8">
      <c r="A37" s="5">
        <v>35</v>
      </c>
      <c r="B37" s="5" t="s">
        <v>145</v>
      </c>
      <c r="C37" s="7" t="s">
        <v>129</v>
      </c>
      <c r="D37" s="5" t="s">
        <v>57</v>
      </c>
      <c r="E37" s="5">
        <v>277</v>
      </c>
      <c r="F37" s="5" t="s">
        <v>112</v>
      </c>
      <c r="G37" s="5"/>
      <c r="H37" s="5" t="s">
        <v>90</v>
      </c>
    </row>
  </sheetData>
  <autoFilter ref="B1:B37">
    <extLst/>
  </autoFilter>
  <mergeCells count="1">
    <mergeCell ref="A1:H1"/>
  </mergeCell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第100章</vt:lpstr>
      <vt:lpstr>第200章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不言语</cp:lastModifiedBy>
  <dcterms:created xsi:type="dcterms:W3CDTF">2018-02-27T11:14:00Z</dcterms:created>
  <cp:lastPrinted>2022-06-16T06:22:00Z</cp:lastPrinted>
  <dcterms:modified xsi:type="dcterms:W3CDTF">2022-10-11T07:02:12Z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A3088E586D4C49198B626B2A1B9A1C64</vt:lpwstr>
  </property>
</Properties>
</file>